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sa\Desktop\IZRAČUNI PAKOŠTANE PROVJERENO\"/>
    </mc:Choice>
  </mc:AlternateContent>
  <xr:revisionPtr revIDLastSave="0" documentId="13_ncr:1_{B9375B69-1118-43C5-B365-37E3FE5A8013}" xr6:coauthVersionLast="47" xr6:coauthVersionMax="47" xr10:uidLastSave="{00000000-0000-0000-0000-000000000000}"/>
  <bookViews>
    <workbookView xWindow="9432" yWindow="0" windowWidth="13608" windowHeight="12240" activeTab="1" xr2:uid="{00000000-000D-0000-FFFF-FFFF00000000}"/>
  </bookViews>
  <sheets>
    <sheet name="Upute " sheetId="11" r:id="rId1"/>
    <sheet name="Unos podataka" sheetId="3" r:id="rId2"/>
    <sheet name="Društveni aspekti održivosti" sheetId="1" r:id="rId3"/>
    <sheet name="Okolišni aspekti održivosti" sheetId="5" r:id="rId4"/>
    <sheet name="Ekonomski aspekti održivosti" sheetId="6" r:id="rId5"/>
    <sheet name="Upravljanje destinacijom " sheetId="10" r:id="rId6"/>
    <sheet name="Upravljanje destinacijom 1" sheetId="9" r:id="rId7"/>
    <sheet name="Prostorni aspekti održivosti" sheetId="7" r:id="rId8"/>
    <sheet name="Sheet3" sheetId="4" state="hidden" r:id="rId9"/>
  </sheets>
  <externalReferences>
    <externalReference r:id="rId10"/>
  </externalReferences>
  <definedNames>
    <definedName name="_Hlk154127655" localSheetId="3">'[1]SUVR-2 Kvaliteta vode'!#REF!</definedName>
    <definedName name="_Hlk154127655" localSheetId="5">'[1]SUVR-2 Kvaliteta vode'!#REF!</definedName>
    <definedName name="_Hlk154127655" localSheetId="6">'[1]SUVR-2 Kvaliteta vode'!#REF!</definedName>
    <definedName name="_Hlk154127655">'[1]SUVR-2 Kvaliteta vode'!#REF!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3" l="1"/>
  <c r="A3" i="7"/>
  <c r="A3" i="9"/>
  <c r="J16" i="1" l="1"/>
  <c r="H16" i="1"/>
  <c r="G16" i="1"/>
  <c r="I16" i="1" s="1"/>
  <c r="F16" i="1"/>
  <c r="K16" i="1" s="1"/>
  <c r="E16" i="1" l="1"/>
  <c r="D16" i="1"/>
  <c r="A16" i="1"/>
  <c r="H33" i="5"/>
  <c r="G33" i="5"/>
  <c r="F33" i="5"/>
  <c r="M21" i="5"/>
  <c r="W21" i="5"/>
  <c r="L21" i="5" s="1"/>
  <c r="V21" i="5"/>
  <c r="U21" i="5"/>
  <c r="T21" i="5"/>
  <c r="S21" i="5"/>
  <c r="R21" i="5"/>
  <c r="Q21" i="5"/>
  <c r="P21" i="5"/>
  <c r="O21" i="5"/>
  <c r="E21" i="5" l="1"/>
  <c r="H21" i="5"/>
  <c r="K21" i="5"/>
  <c r="F21" i="5"/>
  <c r="D33" i="5"/>
  <c r="I21" i="5"/>
  <c r="E33" i="5"/>
  <c r="D21" i="5"/>
  <c r="G21" i="5"/>
  <c r="J21" i="5"/>
  <c r="N21" i="5"/>
  <c r="A21" i="5" s="1"/>
  <c r="A3" i="10"/>
  <c r="G8" i="9"/>
  <c r="F8" i="9"/>
  <c r="E8" i="9"/>
  <c r="D8" i="9"/>
  <c r="A8" i="9" l="1"/>
  <c r="G8" i="7"/>
  <c r="F8" i="7"/>
  <c r="E8" i="7"/>
  <c r="D8" i="7"/>
  <c r="A8" i="7" l="1"/>
  <c r="A37" i="6" l="1"/>
  <c r="E31" i="6"/>
  <c r="E30" i="6"/>
  <c r="E29" i="6"/>
  <c r="E28" i="6"/>
  <c r="E27" i="6"/>
  <c r="E26" i="6"/>
  <c r="E25" i="6"/>
  <c r="E24" i="6"/>
  <c r="E23" i="6"/>
  <c r="E22" i="6"/>
  <c r="E21" i="6"/>
  <c r="E20" i="6"/>
  <c r="D31" i="6"/>
  <c r="D30" i="6"/>
  <c r="D29" i="6"/>
  <c r="D28" i="6"/>
  <c r="D27" i="6"/>
  <c r="D26" i="6"/>
  <c r="D25" i="6"/>
  <c r="D24" i="6"/>
  <c r="D23" i="6"/>
  <c r="D22" i="6"/>
  <c r="D21" i="6"/>
  <c r="D20" i="6"/>
  <c r="E14" i="6" l="1"/>
  <c r="D14" i="6"/>
  <c r="A8" i="6"/>
  <c r="B31" i="6"/>
  <c r="B30" i="6"/>
  <c r="B29" i="6"/>
  <c r="B28" i="6"/>
  <c r="B27" i="6"/>
  <c r="B26" i="6"/>
  <c r="B25" i="6"/>
  <c r="B24" i="6"/>
  <c r="B23" i="6"/>
  <c r="B22" i="6"/>
  <c r="B21" i="6"/>
  <c r="B20" i="6"/>
  <c r="A3" i="6"/>
  <c r="A14" i="6" l="1"/>
  <c r="A36" i="1"/>
  <c r="A3" i="1" l="1"/>
  <c r="I33" i="5"/>
  <c r="A33" i="5"/>
  <c r="J27" i="5"/>
  <c r="I27" i="5"/>
  <c r="H27" i="5"/>
  <c r="G27" i="5"/>
  <c r="F27" i="5"/>
  <c r="E27" i="5"/>
  <c r="D27" i="5"/>
  <c r="J14" i="5"/>
  <c r="I14" i="5"/>
  <c r="H14" i="5"/>
  <c r="G14" i="5"/>
  <c r="F14" i="5"/>
  <c r="E14" i="5"/>
  <c r="D14" i="5"/>
  <c r="J8" i="5"/>
  <c r="I8" i="5"/>
  <c r="H8" i="5"/>
  <c r="G8" i="5"/>
  <c r="F8" i="5"/>
  <c r="E8" i="5"/>
  <c r="D8" i="5" l="1"/>
  <c r="L27" i="5" l="1"/>
  <c r="K27" i="5"/>
  <c r="L14" i="5"/>
  <c r="N14" i="5" s="1"/>
  <c r="K14" i="5"/>
  <c r="M14" i="5" s="1"/>
  <c r="A14" i="5" l="1"/>
  <c r="A27" i="5"/>
  <c r="A3" i="5" l="1"/>
  <c r="L8" i="5" l="1"/>
  <c r="K8" i="5"/>
  <c r="A8" i="5" l="1"/>
  <c r="I22" i="1" l="1"/>
  <c r="H22" i="1"/>
  <c r="E30" i="1"/>
  <c r="D30" i="1"/>
  <c r="G22" i="1"/>
  <c r="F22" i="1"/>
  <c r="E22" i="1"/>
  <c r="D22" i="1"/>
  <c r="F8" i="1"/>
  <c r="E8" i="1"/>
  <c r="D8" i="1"/>
  <c r="A22" i="1" l="1"/>
  <c r="A30" i="1"/>
  <c r="A24" i="1"/>
  <c r="A8" i="1"/>
</calcChain>
</file>

<file path=xl/sharedStrings.xml><?xml version="1.0" encoding="utf-8"?>
<sst xmlns="http://schemas.openxmlformats.org/spreadsheetml/2006/main" count="393" uniqueCount="334">
  <si>
    <t>Pregled grupiranje pokazatelja po radnim listovima</t>
  </si>
  <si>
    <t>Pokazatelj</t>
  </si>
  <si>
    <t>Naziv radnog lista</t>
  </si>
  <si>
    <t>Broj turističkih noćenja na stotinu stalnih stanovnika u vrhu turističke sezone</t>
  </si>
  <si>
    <t>Društveni aspekti održivosti</t>
  </si>
  <si>
    <t>Zadovoljstvo lokalnog stanovništva turizmom</t>
  </si>
  <si>
    <t>Zadovoljstvo cjelokupnim boravkom u destinaciji</t>
  </si>
  <si>
    <t>Udio atrakcija (lokaliteta) pristupačnih osobama s invaliditetom</t>
  </si>
  <si>
    <t>Broj organiziranih turističkih ambulanti</t>
  </si>
  <si>
    <t>Omjer potrošnje vode po turističkom noćenju u odnosu na prosječnu potrošnju vode po stalnom stanovniku destinacije (izraženo po osobi i po noćenju</t>
  </si>
  <si>
    <t>Okolišni aspekti održivosti</t>
  </si>
  <si>
    <t>Omjer količine komunalnog otpada nastale po noćenju turista   i količine otpada koje generira stanovništvo u destinaciji (tone)</t>
  </si>
  <si>
    <t>Udio zaštićenih područja u destinaciji u ukupnoj površini destinacije (ukupno i pojedinačno po kategoriji zaštite)</t>
  </si>
  <si>
    <t>Omjer potrošnje električne energije po turističkom noćenju u odnosu na potrošnju   električne energije stalnog  stanovništva destinacije</t>
  </si>
  <si>
    <t>Uspostavljen sustav za prilagodbu klimatskim promjenama i procjenu rizika</t>
  </si>
  <si>
    <t>Ukupan broj dolazaka turista u mjesecu s najvećim opterećenjem</t>
  </si>
  <si>
    <t>Ekonomski aspekti održivosti</t>
  </si>
  <si>
    <t>Prosječna duljina boravka turista u destinaciji</t>
  </si>
  <si>
    <t>Ukupan broj zaposlenih u djelatnostima pružanja smještaja te pripreme i usluživanja hrane</t>
  </si>
  <si>
    <t>Poslovni prihod gospodarskih subjekata (obveznika poreza na dobit) u  djelatnostima pružanja smještaja te pripreme i usluživanja hrane</t>
  </si>
  <si>
    <t>Identifikacija i klasifikacija turističkih atrakcija</t>
  </si>
  <si>
    <t xml:space="preserve">Upravljanje destinacijom </t>
  </si>
  <si>
    <t>Status implementacije aktivnosti iz plan upravljanja destinacijom</t>
  </si>
  <si>
    <t>Upravljanje destinacijom 1</t>
  </si>
  <si>
    <t>Broj ostvarenih noćenja u smještaju u destinaciji po hektaru izrađenog građevinskog područja JLS</t>
  </si>
  <si>
    <t>Prostorni aspekti održivosti</t>
  </si>
  <si>
    <t>Osnovni podaci</t>
  </si>
  <si>
    <t>1.1.</t>
  </si>
  <si>
    <t>Naziv destinacije</t>
  </si>
  <si>
    <t>1.2.</t>
  </si>
  <si>
    <t>Broj stalnih stanovnika u destinaciji</t>
  </si>
  <si>
    <t>1.3.</t>
  </si>
  <si>
    <r>
      <t>Površina destinacije</t>
    </r>
    <r>
      <rPr>
        <b/>
        <sz val="11"/>
        <color theme="1"/>
        <rFont val="Calibri"/>
        <family val="2"/>
        <charset val="238"/>
        <scheme val="minor"/>
      </rPr>
      <t xml:space="preserve"> (ha)</t>
    </r>
  </si>
  <si>
    <t>1.4.</t>
  </si>
  <si>
    <t>Kalendarski mjesec s najvećim brojem turističkih noćenja</t>
  </si>
  <si>
    <t>Broj dana u mjesecu</t>
  </si>
  <si>
    <t>1.5.</t>
  </si>
  <si>
    <t>Kalendarski mjesec s najmanjim brojem turističkih noćenja</t>
  </si>
  <si>
    <t>1.6.</t>
  </si>
  <si>
    <t>Ukupan broj turističkih noćenja u destinaciji u promatranoj godini</t>
  </si>
  <si>
    <t>1.7.</t>
  </si>
  <si>
    <t>Ukupan broj turističkih noćenja u kalendarskom mjesecu s najvećim brojem turističkih noćenja</t>
  </si>
  <si>
    <t>1.8.</t>
  </si>
  <si>
    <t>Ukupan broj turističkih noćenja u kalendarskom mjesecu s najmanjim brojem turističkih noćenja</t>
  </si>
  <si>
    <t>1.9.</t>
  </si>
  <si>
    <t>Ukupan broj turističkih dolazaka u destinaciji u promatranoj godini</t>
  </si>
  <si>
    <t>1.10.</t>
  </si>
  <si>
    <t>Ukupan broj turističkih dolazaka
u kalendarskom mjesecu s najvećim brojem ostvarenih turističkih noćenja</t>
  </si>
  <si>
    <t>1.11.</t>
  </si>
  <si>
    <t>Ukupan broj atrakcija u destinaciji</t>
  </si>
  <si>
    <t>1.12.</t>
  </si>
  <si>
    <t>Broj atrakcija pristupačnih osobama s invaliditetom</t>
  </si>
  <si>
    <t>1.13.</t>
  </si>
  <si>
    <t>Voda</t>
  </si>
  <si>
    <t>2.1.</t>
  </si>
  <si>
    <r>
      <t xml:space="preserve">Ukupna potrošnja vode u kućanstvima i 
smještajnim objektima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(m³)</t>
    </r>
  </si>
  <si>
    <t>2.2.</t>
  </si>
  <si>
    <r>
      <t xml:space="preserve">Ukupna potrošnja vode u kućanstvima i 
smještajnim objektima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(m³)</t>
    </r>
  </si>
  <si>
    <t>Električna energija</t>
  </si>
  <si>
    <t>3.1.</t>
  </si>
  <si>
    <r>
      <t xml:space="preserve">Ukupna potrošnja električne energije u kućanstvima i 
smještajnim objektima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(KWh)</t>
    </r>
  </si>
  <si>
    <t>3.2.</t>
  </si>
  <si>
    <r>
      <t xml:space="preserve">Ukupna potrošnja električne energije u kućanstvima i 
smještajnim objektima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(KWh)</t>
    </r>
  </si>
  <si>
    <t>Komunalni otopad</t>
  </si>
  <si>
    <t>4.1.</t>
  </si>
  <si>
    <r>
      <t xml:space="preserve">Ukupna količina komunalnog otpada nastalog u destinaciji u kalendarskom mjesecu s najvećim brojem turističkih noćenja </t>
    </r>
    <r>
      <rPr>
        <b/>
        <sz val="11"/>
        <color theme="1"/>
        <rFont val="Calibri"/>
        <family val="2"/>
        <charset val="238"/>
        <scheme val="minor"/>
      </rPr>
      <t>(t)</t>
    </r>
  </si>
  <si>
    <t>4.2.</t>
  </si>
  <si>
    <r>
      <t xml:space="preserve">Ukupna količina komunalnog otpada nastalog u destinaciji u kalendarskom mjesecu s najmanjim brojem turističkih noćenja </t>
    </r>
    <r>
      <rPr>
        <b/>
        <sz val="11"/>
        <color theme="1"/>
        <rFont val="Calibri"/>
        <family val="2"/>
        <charset val="238"/>
        <scheme val="minor"/>
      </rPr>
      <t>(t)</t>
    </r>
  </si>
  <si>
    <t>Izgrađenost destinacije</t>
  </si>
  <si>
    <t>5.1.</t>
  </si>
  <si>
    <r>
      <t xml:space="preserve">Površina izgrađenog građevinskog zemljišta u zonama stnovanja </t>
    </r>
    <r>
      <rPr>
        <b/>
        <sz val="11"/>
        <color theme="1"/>
        <rFont val="Calibri"/>
        <family val="2"/>
        <charset val="238"/>
        <scheme val="minor"/>
      </rPr>
      <t>(ha)</t>
    </r>
  </si>
  <si>
    <t>5.2.</t>
  </si>
  <si>
    <r>
      <t xml:space="preserve">Površina izgrađenog građevinskog zemljišta u zonama mješovite namjene (pretežito stambene namjene) </t>
    </r>
    <r>
      <rPr>
        <b/>
        <sz val="11"/>
        <color theme="1"/>
        <rFont val="Calibri"/>
        <family val="2"/>
        <charset val="238"/>
        <scheme val="minor"/>
      </rPr>
      <t>(ha)</t>
    </r>
  </si>
  <si>
    <t>5.3.</t>
  </si>
  <si>
    <r>
      <t xml:space="preserve">Površina izgrađenog građevinskog zemljišta u zonama predviđenim za odvijanje ugostiteljsko-turističke aktivnosti </t>
    </r>
    <r>
      <rPr>
        <b/>
        <sz val="11"/>
        <color theme="1"/>
        <rFont val="Calibri"/>
        <family val="2"/>
        <charset val="238"/>
        <scheme val="minor"/>
      </rPr>
      <t>(ha)</t>
    </r>
  </si>
  <si>
    <t>Zaštićena prirodna područja</t>
  </si>
  <si>
    <t>Ukupna površina</t>
  </si>
  <si>
    <t>6.1.</t>
  </si>
  <si>
    <t>Strogi rezervat</t>
  </si>
  <si>
    <t>6.2.</t>
  </si>
  <si>
    <t>Nacionalni park</t>
  </si>
  <si>
    <t>6.3.</t>
  </si>
  <si>
    <t>Posebni rezervat</t>
  </si>
  <si>
    <t>6.4.</t>
  </si>
  <si>
    <t>Park prirode</t>
  </si>
  <si>
    <t>6.5.</t>
  </si>
  <si>
    <t>Regionalni park</t>
  </si>
  <si>
    <t>6.6.</t>
  </si>
  <si>
    <t>Spomenik prirode</t>
  </si>
  <si>
    <t>6.7.</t>
  </si>
  <si>
    <t>Značajni krajobraz</t>
  </si>
  <si>
    <t>6.8.</t>
  </si>
  <si>
    <t>Park šuma</t>
  </si>
  <si>
    <t>6.9.</t>
  </si>
  <si>
    <t>Spomenik parkovne arhitekturte</t>
  </si>
  <si>
    <t>Strategije / Planovi / Programi / ostali dokumenti</t>
  </si>
  <si>
    <t>7.1.</t>
  </si>
  <si>
    <t>Dokumenti za prilagodbu i ublažavanje klimatskih promjena i procjenu rizika na razini destinacije - doneseni</t>
  </si>
  <si>
    <t>Poveznice na javno objavljene dokumente</t>
  </si>
  <si>
    <t>-link/ovi</t>
  </si>
  <si>
    <t>7.2.</t>
  </si>
  <si>
    <t>Ukupan Broj mjera</t>
  </si>
  <si>
    <t>7.3.</t>
  </si>
  <si>
    <t>Broj mjera u provedbi</t>
  </si>
  <si>
    <t>7.4.</t>
  </si>
  <si>
    <t>Broj implementiranih mjera</t>
  </si>
  <si>
    <t>7.5.</t>
  </si>
  <si>
    <t>Plan upravljanja destinacijom - 
donesen</t>
  </si>
  <si>
    <t>Poveznica na javno objavljeni dokument</t>
  </si>
  <si>
    <t>-link</t>
  </si>
  <si>
    <t>7.6.</t>
  </si>
  <si>
    <t>Ukupan broj aktivnosti</t>
  </si>
  <si>
    <t>7.7.</t>
  </si>
  <si>
    <t>Broj implementiranih aktivnosti</t>
  </si>
  <si>
    <t>Gospodarstvo</t>
  </si>
  <si>
    <t>Broj zaposlenih prema mjestu rada</t>
  </si>
  <si>
    <t>Mjesec</t>
  </si>
  <si>
    <t>Broj zaposlenih u destinaciji
 (sve djelatnosti)</t>
  </si>
  <si>
    <t>Broj zaposlenih u destinaciji
 (NKD 55,56)</t>
  </si>
  <si>
    <t>8.1.</t>
  </si>
  <si>
    <t>Siječanj</t>
  </si>
  <si>
    <t>8.2.</t>
  </si>
  <si>
    <t>Veljača</t>
  </si>
  <si>
    <t>8.3.</t>
  </si>
  <si>
    <t>Ožujak</t>
  </si>
  <si>
    <t>8.4.</t>
  </si>
  <si>
    <t>Travanj</t>
  </si>
  <si>
    <t>8.5.</t>
  </si>
  <si>
    <t>Svibanj</t>
  </si>
  <si>
    <t>8.6.</t>
  </si>
  <si>
    <t>Lipanj</t>
  </si>
  <si>
    <t>8.7.</t>
  </si>
  <si>
    <t>Srpanj</t>
  </si>
  <si>
    <t>8.8.</t>
  </si>
  <si>
    <t>Kolovoz</t>
  </si>
  <si>
    <t>8.9.</t>
  </si>
  <si>
    <t>Rujan</t>
  </si>
  <si>
    <t>8.10.</t>
  </si>
  <si>
    <t>Listopad</t>
  </si>
  <si>
    <t>8.11.</t>
  </si>
  <si>
    <t>Studeni</t>
  </si>
  <si>
    <t>8.12.</t>
  </si>
  <si>
    <t>Prosinac</t>
  </si>
  <si>
    <t>9.1.</t>
  </si>
  <si>
    <r>
      <t xml:space="preserve">Poslovni prihod gospodarskih subjekata ostvaren tijekom godine </t>
    </r>
    <r>
      <rPr>
        <b/>
        <sz val="11"/>
        <color theme="1"/>
        <rFont val="Calibri"/>
        <family val="2"/>
        <charset val="238"/>
        <scheme val="minor"/>
      </rPr>
      <t>(EUR)</t>
    </r>
  </si>
  <si>
    <t>Primarna istraživanja</t>
  </si>
  <si>
    <t>Zadovoljstvo lokalnog stanovništva turizom</t>
  </si>
  <si>
    <t>10.1.</t>
  </si>
  <si>
    <t>Broj ispitanika</t>
  </si>
  <si>
    <t>10.2.</t>
  </si>
  <si>
    <t xml:space="preserve">Pitanje (A1) Ukupan broj ispitanika s ocjenom  ≥ 4 </t>
  </si>
  <si>
    <t>10.3.</t>
  </si>
  <si>
    <t>Pitanje (A1) Broj ispitanika koji ostvaruju korist od turizma s ocjenom  ≥ 4</t>
  </si>
  <si>
    <t>10.4.</t>
  </si>
  <si>
    <t>Pitanje (A2) Ukupan broj ispitanika koji ostvaruju korist od turizma (odgovori a ili b)</t>
  </si>
  <si>
    <t>11.1.</t>
  </si>
  <si>
    <t>11.2.</t>
  </si>
  <si>
    <t>Prosječna vrijednost odgovora na pitanje (A1) (aritmetička sredina)</t>
  </si>
  <si>
    <t>11.3.</t>
  </si>
  <si>
    <t>Prosječna vrijednost odgovora na pitanje (A2) (aritmetička sredina)</t>
  </si>
  <si>
    <t>11.4.</t>
  </si>
  <si>
    <t>Prosječna vrijednost odgovora na pitanje (A3) (aritmetička sredina)</t>
  </si>
  <si>
    <t>11.5.</t>
  </si>
  <si>
    <t xml:space="preserve">Pitanje (B1) Broj ispitanika s ocjenom 9 ili 10 </t>
  </si>
  <si>
    <t>11.6.</t>
  </si>
  <si>
    <t>Pitanje (B1) Broj ispitanika s ocjenom ≤ 6</t>
  </si>
  <si>
    <t>OBVEZNI POKAZATELJI ODRŽIVOSTI KOJI MJERE UTJECAJ TURIZMA NA DRUŠTVENE ASPEKTE ODRŽIVOSTI</t>
  </si>
  <si>
    <t>ZL-1 Broj turističkih noćenja na stotinu stalnih stanovnika u vrhu turističke sezone</t>
  </si>
  <si>
    <t>Broj turističkih noćenja na 
stotinu stalnih stanovnika</t>
  </si>
  <si>
    <t>Ukupan broj turističkih noćenja
u destinaciji u vrhu turističke sezone
(mjesec s najviše noćenja)</t>
  </si>
  <si>
    <t>Broj dana u mjesecu s najviše noćenja</t>
  </si>
  <si>
    <t>Broj stalnih
stanovnika u destinaciji</t>
  </si>
  <si>
    <t>ZL -2 Zadovoljstvo lokalnog stanovništva turizmom</t>
  </si>
  <si>
    <t>Udio lokalnog stanovništva zadovoljnih turizmom u destinacijiu
(%)</t>
  </si>
  <si>
    <t>Ostvaruju korist od turizma</t>
  </si>
  <si>
    <t>Ne ostvaruju korist od turizma</t>
  </si>
  <si>
    <t>Ukupan broj ispitanika</t>
  </si>
  <si>
    <t>Pitanje (A1)
Broj ispitanika s ocjenom 4 ili 5
(zadovoljni)</t>
  </si>
  <si>
    <t>Pitanje (A2)
Ukupan broj ispitanika s odgovorom a) ili b)
(ostvaruju korist od turizma)</t>
  </si>
  <si>
    <t>Pitanje (A2)
Ukupan broj ispitanika s odgovorom c)
(ne ostvaruju korist od turizma)</t>
  </si>
  <si>
    <t>Ukupno</t>
  </si>
  <si>
    <t>U skupu (ostvaruju korist od turizma) 
Pitanje A2 = a) ili b)</t>
  </si>
  <si>
    <t>U skupu (ne ostvaruju korist od turizma) 
Pitanje A2 = c)</t>
  </si>
  <si>
    <t>ZT-1 Zadovoljstvo cjelokupnim boravkom u destinaciji</t>
  </si>
  <si>
    <t>Indeks zadovoljstva
(%)</t>
  </si>
  <si>
    <t>Prosječna vrijednost odgovora na pitanje (A1)
(aritmetička sredina)</t>
  </si>
  <si>
    <t>Prosječna vrijednost odgovora na pitanje (A2)
 (aritmetička sredina)</t>
  </si>
  <si>
    <t>Prosječna vrijednost odgovora na pitanje (A3)
 (aritmetička sredina)</t>
  </si>
  <si>
    <t>Pitanje (B1)
Broj ispitanika s ocjenom 9 ili 10
(promotori)</t>
  </si>
  <si>
    <t>Pitanje (B1)
Broj ispitanika s ocjenom ≤ 6
(odgovaratelji)</t>
  </si>
  <si>
    <t>Neto spremnost na preporuku
(%)</t>
  </si>
  <si>
    <t>PD-1 Udio atrakcija (lokaliteta) pristupačnih osobama s invaliditetom</t>
  </si>
  <si>
    <t>Udio atrakcija pristupačnih osobama s invaliditetom
(%)</t>
  </si>
  <si>
    <t>(EA) Ukupni broj atrakcija u destinaciji</t>
  </si>
  <si>
    <t>(EAP) Broj atrakcija pristupačnih osobama s invaliditetom</t>
  </si>
  <si>
    <t>SD-1 Broj organiziranih turističkih ambulanti</t>
  </si>
  <si>
    <t>Broj organiziranih turističih ambulanti</t>
  </si>
  <si>
    <t xml:space="preserve">OBVEZNI POKAZATELJI ODRŽIVOSTI KOJI MJERE UTJECAJ TURIZMA NA OKOLIŠNE ASPEKTE ODRŽIVOSTI </t>
  </si>
  <si>
    <r>
      <t xml:space="preserve">UVR-1 </t>
    </r>
    <r>
      <rPr>
        <sz val="11"/>
        <rFont val="Calibri"/>
        <family val="2"/>
        <charset val="238"/>
        <scheme val="minor"/>
      </rPr>
      <t>Omjer potrošnje vode po turističkom noćenju u odnosu na prosječnu potrošnju vode po stalnom stanovniku destinacije (izraženo po osobi i po noćenju)</t>
    </r>
  </si>
  <si>
    <t>Omjer potrošnje vode po 
noćenju turista i stanovnika
(%)</t>
  </si>
  <si>
    <t>(F1) Ukupna finalna potrošnja vode 
u kućanstvima i 
smještajnim objektima u kalendarskom mjesecu s najmanjim brojem turističkih noćenja
(m³)</t>
  </si>
  <si>
    <t>(F2) Ukupna finalna potrošnja vode 
u kućanstvima i  
smještajnim objektima u kalendarskom mjesecu s najvećim brojem turističkih noćenja
(m³)</t>
  </si>
  <si>
    <t>(T1) Broj ostvarenih turističkih noćenja
u kalendarskom mjesecu s najmanjim brojem turističkih noćenja</t>
  </si>
  <si>
    <t>(T2) Broj ostvarenih turističkih noćenja
u kalendarskom mjesecu s najvećim brojem turističkih noćenja</t>
  </si>
  <si>
    <t>(N1) Broj dana u mjesecu s najmanjim brojem turističkih noćenja</t>
  </si>
  <si>
    <t>(N2) Broj dana u mjesecu s najvećim brojem turističkih noćenja</t>
  </si>
  <si>
    <t>Broj stanovnika u destinaciji</t>
  </si>
  <si>
    <t>Potrošnja vode 
po noćenju turista
(m³)</t>
  </si>
  <si>
    <t>Potrošnja vode po noćenju stanovnika 
(m³)</t>
  </si>
  <si>
    <r>
      <t xml:space="preserve">GO-1 </t>
    </r>
    <r>
      <rPr>
        <sz val="11"/>
        <color theme="1"/>
        <rFont val="Calibri"/>
        <family val="2"/>
        <charset val="238"/>
        <scheme val="minor"/>
      </rPr>
      <t>Omjer količine komunalnog otpada nastale po noćenju turista i količine otpada koje generira stanovništvo u destinaciji</t>
    </r>
  </si>
  <si>
    <t>Omjer količine otpada koji su proizveli turisti i lokalno stanovništvo
(%)</t>
  </si>
  <si>
    <t>(F1) Ukupne količine 
komunalnog otpada
nastalog u destinaciji u kalendarskom mjesecu s najmanjim brojem noćenja
(t)</t>
  </si>
  <si>
    <t>(F2) Ukupne količine 
komunalnog otpada
nastalog u destinaciji u kalendarskom mjesecu s najvećim brojem noćenja
(t)</t>
  </si>
  <si>
    <t>(T1) Broj ostvarenih turističkih noćenja 
u kalendraskom mjesecu s najmanjim brojem noćenja</t>
  </si>
  <si>
    <t>(T2) Broj ostvarenih turističkih noćenja 
u kalendarskom mjesecu s najvećim brojem noćenja</t>
  </si>
  <si>
    <t>(S) Broj stanovnika u destinaciji</t>
  </si>
  <si>
    <t>(Wtn) Količina otpada po turističkom noćenju
(t)</t>
  </si>
  <si>
    <t>(Wrn) Količina otpada po 
noćenju stanovnika
(t)</t>
  </si>
  <si>
    <t>(Wt) Količina komunalnog otpada nastalog zbog turističkog noćenja u kalendarskom mjesecu s najvećim brojem noćenja
(t)</t>
  </si>
  <si>
    <t>(Wr) Količina komunalnog otpada od lokalnog stanovništva u destinaciji u kalendarskom mjesecu s najvećim brojem noćenja
(t)</t>
  </si>
  <si>
    <r>
      <t xml:space="preserve">BR-1 </t>
    </r>
    <r>
      <rPr>
        <sz val="11"/>
        <rFont val="Calibri"/>
        <family val="2"/>
        <charset val="238"/>
        <scheme val="minor"/>
      </rPr>
      <t>Udio zaštićenih prirodnih područja u destinaciji u ukupnoj površini destinacije (ukupno i pojedinačno po kategoriji zaštite)</t>
    </r>
  </si>
  <si>
    <t>Udio zaštićenih površina u destinaciji u odnosu na ukupnu površinu destinacije
(%)</t>
  </si>
  <si>
    <t>Strogi rezervat
Udio zaštićenih površina u destinaciji u odnosu na ukupnu površinu destinacije
(%)</t>
  </si>
  <si>
    <t>Nacionalni park
Udio zaštićenih površina u destinaciji u odnosu na ukupnu površinu destinacije
(%)</t>
  </si>
  <si>
    <t>Posebni rezervat
Udio zaštićenih površina u destinaciji u odnosu na ukupnu površinu destinacije
(%)</t>
  </si>
  <si>
    <t>Park prirode 
Udio zaštićenih površina u destinaciji u odnosu na ukupnu površinu destinacije
(%)</t>
  </si>
  <si>
    <t>Regionalni park
Udio zaštićenih površina u destinaciji u odnosu na ukupnu površinu destinacije
(%)</t>
  </si>
  <si>
    <t>Spomenik prirode 
Udio zaštićenih površina u destinaciji u odnosu na ukupnu površinu destinacije
(%)</t>
  </si>
  <si>
    <t>Značajni krajobraz
Udio zaštićenih površina u destinaciji u odnosu na ukupnu površinu destinacije
(%)</t>
  </si>
  <si>
    <t>Park Šuma
Udio zaštićenih površina u destinaciji u odnosu na ukupnu površinu destinacije
(%)</t>
  </si>
  <si>
    <t>Spomenik parkovne arhitekturte
Udio zaštićenih površina u destinaciji u odnosu na ukupnu površinu destinacije
(%)</t>
  </si>
  <si>
    <t>Podaci o ukupnoj površini destinacije</t>
  </si>
  <si>
    <t>Površina destinacije u zaštićenim područjima razvrstana po kategorijama zaštite</t>
  </si>
  <si>
    <t>Ukupna površina destinacije
(ha)</t>
  </si>
  <si>
    <t>Ukupna površina zaštićenih područja u destinaciji 
(ha)</t>
  </si>
  <si>
    <t>Strogi rezervat
Ukupna površina
(ha)</t>
  </si>
  <si>
    <t>Nacionalni park
Ukupna površina
(ha)</t>
  </si>
  <si>
    <t>Posebni rezervat
Ukupna površina
(ha)</t>
  </si>
  <si>
    <t>Park prirode
Ukupna površina
(ha)</t>
  </si>
  <si>
    <t>Regionalni park
Ukupna površina
(ha)</t>
  </si>
  <si>
    <t>Spomenik prirode
Ukupna površina
(ha)</t>
  </si>
  <si>
    <t>Značajni krajobraz
Ukupna površina
(ha)</t>
  </si>
  <si>
    <t>Park šuma
Ukupna površina
(ha)</t>
  </si>
  <si>
    <t>Spomenik parkovne arhitekturte
Ukupna površina
(ha)</t>
  </si>
  <si>
    <r>
      <rPr>
        <b/>
        <sz val="11"/>
        <color theme="1"/>
        <rFont val="Calibri"/>
        <family val="2"/>
        <charset val="238"/>
        <scheme val="minor"/>
      </rPr>
      <t>UEN-1</t>
    </r>
    <r>
      <rPr>
        <sz val="11"/>
        <color theme="1"/>
        <rFont val="Calibri"/>
        <family val="2"/>
        <charset val="238"/>
        <scheme val="minor"/>
      </rPr>
      <t xml:space="preserve"> Omjer potrošnje električne energije po turističkom noćenju u odnosu na potrošnju električne energije stalnog stanovništva destinacije</t>
    </r>
  </si>
  <si>
    <t>Omjer potrošnje električne energije po noćenju turista i stanovnika 
(%)</t>
  </si>
  <si>
    <t>(F1) Ukupna finalna potrošnja električne energije u kućanstvima i smještajnim objektima u kalendarskom mjesecu s najmanje ostvarenih turističkih noćenja
(KWh)</t>
  </si>
  <si>
    <t>(F2) Ukupna finalna potrošnja električne energije u kućanstvima i smještajnim objektima u kalendarskom mjesecu s najviše ostvarenih turističkih noćenja (KWh)</t>
  </si>
  <si>
    <t>(T1) Broj ostvarenih turističkih noćenja
u kalendarskom mjesecu s najmanje ostvarenih turističkih noćenja</t>
  </si>
  <si>
    <t>(T2) Broj ostvarenih turističkih noćenja
u kalendarskom mjesecu s najviše ostvarenih turističkih noćenja</t>
  </si>
  <si>
    <t xml:space="preserve">(S) Broj stanovnika </t>
  </si>
  <si>
    <t>Potrošnja električne energije po noćenju turista
(KWh)</t>
  </si>
  <si>
    <t>Potrošnja električne energije po noćenju stanovnika 
(KWh)</t>
  </si>
  <si>
    <r>
      <t xml:space="preserve">UPK-1 </t>
    </r>
    <r>
      <rPr>
        <sz val="11"/>
        <color theme="1"/>
        <rFont val="Calibri"/>
        <family val="2"/>
        <charset val="238"/>
        <scheme val="minor"/>
      </rPr>
      <t>Uspostavljen sustav za prilagodbu klimatskim promjenama i procjenu rizika</t>
    </r>
  </si>
  <si>
    <t xml:space="preserve">Dokumenti za prilagodbu i ublažavanje klimatskih promjena i procjenu rizika na razini destinacije su doneseni </t>
  </si>
  <si>
    <t>Udio mjera u provedbi i implementiranih mjera u ukupnom broju mjera
(%)</t>
  </si>
  <si>
    <t>Udio mjera implementiranih mjera u ukupnom broju mjera
(%)</t>
  </si>
  <si>
    <t>Ukupan broj mjera</t>
  </si>
  <si>
    <t xml:space="preserve">Izvor </t>
  </si>
  <si>
    <t>OBVEZNI POKAZATELJI ODRŽIVOSTI KOJI MJERE UTJECAJ TURIZMA NA EKONOMSKE ASPEKTE ODRŽIVOSTI</t>
  </si>
  <si>
    <r>
      <rPr>
        <b/>
        <sz val="11"/>
        <color theme="1"/>
        <rFont val="Calibri"/>
        <family val="2"/>
        <charset val="238"/>
        <scheme val="minor"/>
      </rPr>
      <t>TP-1</t>
    </r>
    <r>
      <rPr>
        <sz val="11"/>
        <color theme="1"/>
        <rFont val="Calibri"/>
        <family val="2"/>
        <charset val="238"/>
        <scheme val="minor"/>
      </rPr>
      <t xml:space="preserve"> Ukupan broj dolazaka turista u mjesecu s najvećim opterećenjem</t>
    </r>
  </si>
  <si>
    <t>Ukupan broj dolazaka
u kalendarskom mjesecu s najvećim brojem ostvarenih turističkih noćenja</t>
  </si>
  <si>
    <r>
      <rPr>
        <b/>
        <sz val="11"/>
        <color theme="1"/>
        <rFont val="Calibri"/>
        <family val="2"/>
        <charset val="238"/>
        <scheme val="minor"/>
      </rPr>
      <t>TP-2</t>
    </r>
    <r>
      <rPr>
        <sz val="11"/>
        <color theme="1"/>
        <rFont val="Calibri"/>
        <family val="2"/>
        <charset val="238"/>
        <scheme val="minor"/>
      </rPr>
      <t xml:space="preserve"> Prosječna duljina boravka turista u destinaciji</t>
    </r>
  </si>
  <si>
    <t xml:space="preserve">Prosječna duljina boravka
turista u destinaciji </t>
  </si>
  <si>
    <t>Ukupan broj registriranih
noćenja u destinaciji</t>
  </si>
  <si>
    <t>Ukupan broj dolazaka
turista u destinaciju</t>
  </si>
  <si>
    <r>
      <rPr>
        <b/>
        <sz val="11"/>
        <color theme="1"/>
        <rFont val="Calibri"/>
        <family val="2"/>
        <charset val="238"/>
        <scheme val="minor"/>
      </rPr>
      <t>PGS-1</t>
    </r>
    <r>
      <rPr>
        <sz val="11"/>
        <color theme="1"/>
        <rFont val="Calibri"/>
        <family val="2"/>
        <charset val="238"/>
        <scheme val="minor"/>
      </rPr>
      <t xml:space="preserve"> Broj zaposlenih u djelatnostima pružanja smještaja te pripreme i usluživanja hrane</t>
    </r>
  </si>
  <si>
    <t>Mj.</t>
  </si>
  <si>
    <t>Prosjek broja zaposlenih u djelatnosti pružanja smještaja te pripreme i usluživanja hrane u odnosu na ukupan broj zaposlenih
(%)</t>
  </si>
  <si>
    <t>Broj zaposlenih u djelatnosti pružanja smještaja te pripreme i usluživanja hrane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</si>
  <si>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</si>
  <si>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</si>
  <si>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</si>
  <si>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</si>
  <si>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</si>
  <si>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</si>
  <si>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</si>
  <si>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</si>
  <si>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</si>
  <si>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</si>
  <si>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</si>
  <si>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</si>
  <si>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r>
      <rPr>
        <b/>
        <sz val="11"/>
        <color theme="1"/>
        <rFont val="Calibri"/>
        <family val="2"/>
        <charset val="238"/>
        <scheme val="minor"/>
      </rPr>
      <t>PGS-2</t>
    </r>
    <r>
      <rPr>
        <sz val="11"/>
        <color theme="1"/>
        <rFont val="Calibri"/>
        <family val="2"/>
        <charset val="238"/>
        <scheme val="minor"/>
      </rPr>
      <t xml:space="preserve"> Poslovni prihod gospodarskih subjekata (obveznika poreza na dobit) u djelatnostima pružanja smještaja te pripreme i usluživanja hrane </t>
    </r>
  </si>
  <si>
    <t>Poslovni prihod gospodarskih subjekata ostvaren tijekom godine
(EUR)</t>
  </si>
  <si>
    <t>OBVEZNI POKAZATELJI ODRŽIVOSTI KOJI MJERE UTJECAJ TURIZMA NA PROSTORNE ASPEKTE ODRŽIVOSTI DESTINACIJE I ORGANIZACIJU TURIZMA</t>
  </si>
  <si>
    <r>
      <rPr>
        <b/>
        <sz val="11"/>
        <color theme="1"/>
        <rFont val="Calibri"/>
        <family val="2"/>
        <charset val="238"/>
        <scheme val="minor"/>
      </rPr>
      <t>TI-1</t>
    </r>
    <r>
      <rPr>
        <sz val="11"/>
        <color theme="1"/>
        <rFont val="Calibri"/>
        <family val="2"/>
        <charset val="238"/>
        <scheme val="minor"/>
      </rPr>
      <t xml:space="preserve"> Identifikacija i klasifikacija turističkih atrakcija</t>
    </r>
  </si>
  <si>
    <t>Rb.</t>
  </si>
  <si>
    <t>Zaštićena kulturna dobra</t>
  </si>
  <si>
    <t>Kulturna dobara nacionalnog značaja</t>
  </si>
  <si>
    <t>Preventivno zaštićena dobra</t>
  </si>
  <si>
    <t>Popis</t>
  </si>
  <si>
    <t>Vrsta</t>
  </si>
  <si>
    <t>Kategorija</t>
  </si>
  <si>
    <r>
      <rPr>
        <b/>
        <sz val="11"/>
        <color theme="1"/>
        <rFont val="Calibri"/>
        <family val="2"/>
        <charset val="238"/>
        <scheme val="minor"/>
      </rPr>
      <t>OUD-1</t>
    </r>
    <r>
      <rPr>
        <sz val="11"/>
        <color theme="1"/>
        <rFont val="Calibri"/>
        <family val="2"/>
        <charset val="238"/>
        <scheme val="minor"/>
      </rPr>
      <t xml:space="preserve"> Status implementacije aktivnosti iz plana upravljanja destinacijom</t>
    </r>
  </si>
  <si>
    <t>Omjer implementiranih aktivnosti i ukupnog broja aktivnosti
(%)</t>
  </si>
  <si>
    <t>Plan upravljanja destinacijom je donesen</t>
  </si>
  <si>
    <t>OUP-1 Broj ostvarenih noćenja u smještajnim objektima destinacije po hektru izgrađenog građevinskog područja JLS</t>
  </si>
  <si>
    <t>Broj ostvarenih noćenja u smještajnim objektima po hektru izgrađenog građevinskog područja
(noćenje/ha)</t>
  </si>
  <si>
    <t>(Tn) Broj turističkih noćenja unutar destinacije ostvarenih u jednoj godini</t>
  </si>
  <si>
    <t>(Ps) Površina izgrađenog građevinskog zemljišta u zonama stnovanja
(ha)</t>
  </si>
  <si>
    <t>(Pm) Površina izgrađenog građevinskog zemljišta u zonama mješovite namjene (pretežito stambene namjene) 
(ha)</t>
  </si>
  <si>
    <t>(Pt) Površina izgrađenog građevinskog zemljišta u zonama predviđenim za odvijanje ugostiteljsko-turističke aktivnosti
(ha)</t>
  </si>
  <si>
    <t>Mjeseci u godini</t>
  </si>
  <si>
    <t xml:space="preserve">Broj dana u mjesecu </t>
  </si>
  <si>
    <t>Da/Ne</t>
  </si>
  <si>
    <t>DA</t>
  </si>
  <si>
    <t>NE</t>
  </si>
  <si>
    <t>Spomenik parkovne arhitekture</t>
  </si>
  <si>
    <t>Pakoštane</t>
  </si>
  <si>
    <t>1.</t>
  </si>
  <si>
    <t>2.</t>
  </si>
  <si>
    <t>3.</t>
  </si>
  <si>
    <t>4.</t>
  </si>
  <si>
    <t>5.</t>
  </si>
  <si>
    <t>6.</t>
  </si>
  <si>
    <t>7.</t>
  </si>
  <si>
    <t>8.</t>
  </si>
  <si>
    <t>Kulturnopovijesna (ruralna) cjelina</t>
  </si>
  <si>
    <t>Kulturno-povijesna cjelina Pakoštane (Lista zaštićenih kulturnih dobara Z-2963)</t>
  </si>
  <si>
    <t>Novovjekovni brodolom (Lista zaštićenih kulturnih dobara Z-13)</t>
  </si>
  <si>
    <t>Arheologija (podvodna arheološka zona/ nalazište)</t>
  </si>
  <si>
    <t>Arheološko nalazište gradina Samograd (Lista zaštićenih kulturnih dobara Z-6422)</t>
  </si>
  <si>
    <t>Arheologija (kopnena arheološka zona/ nalazište)</t>
  </si>
  <si>
    <t>Crkva sv. Nediljice (Lista zaštićenih kulturnih dobara Z-6495)</t>
  </si>
  <si>
    <t>Nepokretna pojedinačna (sakralne građevine)</t>
  </si>
  <si>
    <t>Maškovića han (Lista zaštićenih kulturnih dobara, Lista kulturnih dobara od nacionalnog značenja
Z-1230, N-38)</t>
  </si>
  <si>
    <t>Nepokretna pojedinačna (stambene građevine)</t>
  </si>
  <si>
    <t>Templarska gradina (Lista zaštićenih kulturnih dobara Z-1736)</t>
  </si>
  <si>
    <t>Crkva Sv. Andrije (Lista zaštićenih kulturnih dobara Z-1231)</t>
  </si>
  <si>
    <t>9.</t>
  </si>
  <si>
    <t>Crkva Sv. Trojice (Lista preventivno zaštićenih dobara P-6628)</t>
  </si>
  <si>
    <t>Vransko jezero</t>
  </si>
  <si>
    <t>Vransko jezero - rezervat</t>
  </si>
  <si>
    <t>Ostaci antičke arhitekture (Lista zaštićenih kulturnih dobara Z-35)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</si>
</sst>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5B9BD5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5B9BD5"/>
      </patternFill>
    </fill>
    <fill>
      <patternFill patternType="solid">
        <fgColor theme="9" tint="0.79998168889431442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theme="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/>
    <xf numFmtId="0" fontId="7" fillId="4" borderId="0" xfId="0" applyFont="1" applyFill="1"/>
    <xf numFmtId="43" fontId="0" fillId="0" borderId="1" xfId="1" applyFont="1" applyBorder="1" applyAlignment="1">
      <alignment horizontal="right"/>
    </xf>
    <xf numFmtId="1" fontId="2" fillId="0" borderId="1" xfId="0" applyNumberFormat="1" applyFont="1" applyBorder="1"/>
    <xf numFmtId="0" fontId="4" fillId="0" borderId="0" xfId="0" applyFont="1" applyAlignment="1">
      <alignment horizontal="center" vertical="center"/>
    </xf>
    <xf numFmtId="1" fontId="6" fillId="9" borderId="0" xfId="0" applyNumberFormat="1" applyFont="1" applyFill="1" applyAlignment="1">
      <alignment horizontal="center" vertical="center" wrapText="1"/>
    </xf>
    <xf numFmtId="1" fontId="0" fillId="4" borderId="0" xfId="0" applyNumberFormat="1" applyFill="1" applyAlignment="1">
      <alignment horizontal="right"/>
    </xf>
    <xf numFmtId="1" fontId="6" fillId="8" borderId="7" xfId="0" applyNumberFormat="1" applyFont="1" applyFill="1" applyBorder="1" applyAlignment="1">
      <alignment horizontal="center" vertical="center" wrapText="1"/>
    </xf>
    <xf numFmtId="1" fontId="0" fillId="6" borderId="8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1" fontId="9" fillId="4" borderId="0" xfId="0" applyNumberFormat="1" applyFont="1" applyFill="1" applyAlignment="1">
      <alignment horizontal="right" vertical="center"/>
    </xf>
    <xf numFmtId="1" fontId="7" fillId="4" borderId="0" xfId="0" applyNumberFormat="1" applyFont="1" applyFill="1"/>
    <xf numFmtId="3" fontId="7" fillId="0" borderId="0" xfId="0" applyNumberFormat="1" applyFont="1"/>
    <xf numFmtId="0" fontId="7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2" fontId="7" fillId="4" borderId="0" xfId="0" applyNumberFormat="1" applyFont="1" applyFill="1"/>
    <xf numFmtId="3" fontId="7" fillId="4" borderId="1" xfId="0" applyNumberFormat="1" applyFont="1" applyFill="1" applyBorder="1"/>
    <xf numFmtId="3" fontId="0" fillId="0" borderId="1" xfId="0" applyNumberFormat="1" applyBorder="1"/>
    <xf numFmtId="164" fontId="0" fillId="4" borderId="1" xfId="0" applyNumberFormat="1" applyFill="1" applyBorder="1"/>
    <xf numFmtId="4" fontId="2" fillId="4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11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2" fontId="0" fillId="6" borderId="8" xfId="0" applyNumberForma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165" fontId="0" fillId="0" borderId="3" xfId="1" applyNumberFormat="1" applyFont="1" applyBorder="1"/>
    <xf numFmtId="3" fontId="2" fillId="0" borderId="3" xfId="0" applyNumberFormat="1" applyFont="1" applyBorder="1"/>
    <xf numFmtId="3" fontId="0" fillId="0" borderId="3" xfId="0" applyNumberFormat="1" applyBorder="1"/>
    <xf numFmtId="43" fontId="0" fillId="4" borderId="3" xfId="1" applyFont="1" applyFill="1" applyBorder="1"/>
    <xf numFmtId="43" fontId="0" fillId="0" borderId="3" xfId="1" applyFont="1" applyBorder="1"/>
    <xf numFmtId="0" fontId="0" fillId="0" borderId="1" xfId="0" applyBorder="1"/>
    <xf numFmtId="0" fontId="0" fillId="0" borderId="9" xfId="0" applyBorder="1" applyAlignment="1">
      <alignment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2" fontId="7" fillId="6" borderId="8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1" fontId="0" fillId="4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2" fontId="7" fillId="4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3" fontId="7" fillId="0" borderId="1" xfId="0" applyNumberFormat="1" applyFont="1" applyBorder="1"/>
    <xf numFmtId="0" fontId="7" fillId="0" borderId="1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3" borderId="0" xfId="0" applyFont="1" applyFill="1"/>
    <xf numFmtId="1" fontId="9" fillId="0" borderId="1" xfId="0" applyNumberFormat="1" applyFont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/>
    </xf>
    <xf numFmtId="0" fontId="0" fillId="13" borderId="14" xfId="0" applyFill="1" applyBorder="1"/>
    <xf numFmtId="0" fontId="0" fillId="13" borderId="16" xfId="0" applyFill="1" applyBorder="1"/>
    <xf numFmtId="0" fontId="0" fillId="4" borderId="0" xfId="0" applyFill="1" applyAlignment="1">
      <alignment vertical="center"/>
    </xf>
    <xf numFmtId="0" fontId="1" fillId="13" borderId="13" xfId="0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3" fontId="0" fillId="4" borderId="0" xfId="0" applyNumberFormat="1" applyFill="1"/>
    <xf numFmtId="0" fontId="0" fillId="4" borderId="1" xfId="0" applyFill="1" applyBorder="1"/>
    <xf numFmtId="0" fontId="1" fillId="3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2" fontId="0" fillId="12" borderId="15" xfId="0" applyNumberFormat="1" applyFill="1" applyBorder="1"/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4" borderId="0" xfId="0" applyFill="1" applyAlignment="1">
      <alignment horizontal="left"/>
    </xf>
    <xf numFmtId="0" fontId="0" fillId="0" borderId="4" xfId="0" applyBorder="1" applyAlignment="1">
      <alignment horizontal="left" vertical="center"/>
    </xf>
    <xf numFmtId="2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" fontId="12" fillId="9" borderId="0" xfId="0" applyNumberFormat="1" applyFont="1" applyFill="1" applyAlignment="1">
      <alignment horizontal="center" vertical="center" wrapText="1"/>
    </xf>
    <xf numFmtId="1" fontId="0" fillId="0" borderId="1" xfId="0" applyNumberFormat="1" applyBorder="1"/>
    <xf numFmtId="2" fontId="7" fillId="2" borderId="8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/>
    <xf numFmtId="3" fontId="2" fillId="0" borderId="1" xfId="0" applyNumberFormat="1" applyFont="1" applyBorder="1"/>
    <xf numFmtId="4" fontId="0" fillId="4" borderId="1" xfId="1" applyNumberFormat="1" applyFont="1" applyFill="1" applyBorder="1" applyAlignment="1">
      <alignment horizontal="right"/>
    </xf>
    <xf numFmtId="2" fontId="0" fillId="12" borderId="17" xfId="0" applyNumberFormat="1" applyFill="1" applyBorder="1"/>
    <xf numFmtId="4" fontId="0" fillId="2" borderId="1" xfId="0" applyNumberForma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0" fillId="4" borderId="3" xfId="0" applyNumberFormat="1" applyFill="1" applyBorder="1"/>
    <xf numFmtId="0" fontId="0" fillId="7" borderId="0" xfId="0" applyFill="1"/>
    <xf numFmtId="0" fontId="13" fillId="4" borderId="0" xfId="0" applyFont="1" applyFill="1" applyAlignment="1">
      <alignment horizontal="left" vertical="center"/>
    </xf>
    <xf numFmtId="0" fontId="14" fillId="16" borderId="29" xfId="0" applyFont="1" applyFill="1" applyBorder="1" applyAlignment="1">
      <alignment horizontal="center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top"/>
    </xf>
    <xf numFmtId="0" fontId="13" fillId="14" borderId="14" xfId="0" applyFont="1" applyFill="1" applyBorder="1" applyAlignment="1">
      <alignment vertical="top"/>
    </xf>
    <xf numFmtId="0" fontId="13" fillId="14" borderId="14" xfId="0" applyFont="1" applyFill="1" applyBorder="1" applyAlignment="1">
      <alignment horizontal="left" vertical="top"/>
    </xf>
    <xf numFmtId="0" fontId="13" fillId="14" borderId="16" xfId="0" applyFont="1" applyFill="1" applyBorder="1" applyAlignment="1">
      <alignment horizontal="left" vertical="top"/>
    </xf>
    <xf numFmtId="0" fontId="13" fillId="14" borderId="1" xfId="0" applyFont="1" applyFill="1" applyBorder="1" applyAlignment="1">
      <alignment horizontal="left" vertical="center" wrapText="1"/>
    </xf>
    <xf numFmtId="0" fontId="0" fillId="14" borderId="15" xfId="0" applyFill="1" applyBorder="1" applyAlignment="1">
      <alignment horizontal="left" vertical="center" wrapText="1"/>
    </xf>
    <xf numFmtId="0" fontId="13" fillId="14" borderId="28" xfId="0" applyFont="1" applyFill="1" applyBorder="1" applyAlignment="1">
      <alignment horizontal="left" vertical="center" wrapText="1"/>
    </xf>
    <xf numFmtId="0" fontId="0" fillId="14" borderId="17" xfId="0" applyFill="1" applyBorder="1" applyAlignment="1">
      <alignment horizontal="left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6" borderId="16" xfId="0" applyNumberFormat="1" applyFont="1" applyFill="1" applyBorder="1" applyAlignment="1">
      <alignment horizontal="center" vertical="center"/>
    </xf>
    <xf numFmtId="4" fontId="9" fillId="6" borderId="28" xfId="0" applyNumberFormat="1" applyFont="1" applyFill="1" applyBorder="1" applyAlignment="1">
      <alignment horizontal="center" vertical="center" wrapText="1"/>
    </xf>
    <xf numFmtId="4" fontId="2" fillId="6" borderId="28" xfId="0" applyNumberFormat="1" applyFont="1" applyFill="1" applyBorder="1" applyAlignment="1">
      <alignment horizontal="center" vertical="center" wrapText="1"/>
    </xf>
    <xf numFmtId="4" fontId="2" fillId="6" borderId="28" xfId="0" applyNumberFormat="1" applyFont="1" applyFill="1" applyBorder="1" applyAlignment="1">
      <alignment horizontal="center" vertical="center"/>
    </xf>
    <xf numFmtId="4" fontId="2" fillId="17" borderId="28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3" borderId="0" xfId="0" applyFont="1" applyFill="1"/>
    <xf numFmtId="0" fontId="0" fillId="3" borderId="0" xfId="0" applyFill="1"/>
    <xf numFmtId="3" fontId="7" fillId="4" borderId="4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6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7" fillId="15" borderId="0" xfId="0" applyFont="1" applyFill="1" applyAlignment="1">
      <alignment vertical="center"/>
    </xf>
    <xf numFmtId="0" fontId="16" fillId="0" borderId="1" xfId="0" applyFont="1" applyBorder="1"/>
    <xf numFmtId="0" fontId="15" fillId="0" borderId="0" xfId="0" applyFont="1"/>
    <xf numFmtId="0" fontId="16" fillId="0" borderId="39" xfId="0" applyFont="1" applyBorder="1"/>
    <xf numFmtId="0" fontId="16" fillId="0" borderId="4" xfId="0" applyFont="1" applyBorder="1"/>
    <xf numFmtId="0" fontId="16" fillId="0" borderId="29" xfId="0" applyFont="1" applyBorder="1"/>
    <xf numFmtId="0" fontId="16" fillId="0" borderId="3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15" fillId="0" borderId="39" xfId="0" applyFont="1" applyBorder="1"/>
    <xf numFmtId="3" fontId="7" fillId="0" borderId="3" xfId="0" applyNumberFormat="1" applyFont="1" applyBorder="1"/>
    <xf numFmtId="0" fontId="6" fillId="4" borderId="22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20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1" fontId="6" fillId="8" borderId="33" xfId="0" applyNumberFormat="1" applyFont="1" applyFill="1" applyBorder="1" applyAlignment="1">
      <alignment horizontal="center" vertical="center" wrapText="1"/>
    </xf>
    <xf numFmtId="1" fontId="6" fillId="8" borderId="3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" fontId="6" fillId="9" borderId="6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7" borderId="0" xfId="0" applyFont="1" applyFill="1" applyAlignment="1">
      <alignment horizontal="left" vertical="center"/>
    </xf>
    <xf numFmtId="1" fontId="6" fillId="8" borderId="36" xfId="0" applyNumberFormat="1" applyFont="1" applyFill="1" applyBorder="1" applyAlignment="1">
      <alignment horizontal="center" vertical="center" wrapText="1"/>
    </xf>
    <xf numFmtId="1" fontId="6" fillId="8" borderId="35" xfId="0" applyNumberFormat="1" applyFont="1" applyFill="1" applyBorder="1" applyAlignment="1">
      <alignment horizontal="center" vertical="center" wrapText="1"/>
    </xf>
    <xf numFmtId="1" fontId="6" fillId="8" borderId="32" xfId="0" applyNumberFormat="1" applyFont="1" applyFill="1" applyBorder="1" applyAlignment="1">
      <alignment horizontal="center" vertical="center" wrapText="1"/>
    </xf>
    <xf numFmtId="1" fontId="6" fillId="8" borderId="3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37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4" fontId="0" fillId="12" borderId="16" xfId="0" applyNumberFormat="1" applyFill="1" applyBorder="1" applyAlignment="1">
      <alignment horizontal="right"/>
    </xf>
    <xf numFmtId="0" fontId="0" fillId="12" borderId="17" xfId="0" applyFill="1" applyBorder="1" applyAlignment="1">
      <alignment horizontal="right"/>
    </xf>
    <xf numFmtId="0" fontId="6" fillId="1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13" borderId="0" xfId="0" applyFill="1" applyAlignment="1">
      <alignment horizontal="left" vertical="center"/>
    </xf>
    <xf numFmtId="1" fontId="0" fillId="12" borderId="18" xfId="0" applyNumberFormat="1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1" fontId="0" fillId="13" borderId="0" xfId="0" applyNumberFormat="1" applyFill="1" applyAlignment="1">
      <alignment horizontal="left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2" fontId="0" fillId="12" borderId="16" xfId="0" applyNumberFormat="1" applyFill="1" applyBorder="1" applyAlignment="1">
      <alignment horizontal="center" vertical="center" wrapText="1"/>
    </xf>
    <xf numFmtId="2" fontId="0" fillId="12" borderId="17" xfId="0" applyNumberFormat="1" applyFill="1" applyBorder="1" applyAlignment="1">
      <alignment horizontal="center" vertical="center" wrapText="1"/>
    </xf>
    <xf numFmtId="0" fontId="0" fillId="13" borderId="0" xfId="0" applyFill="1" applyAlignment="1">
      <alignment horizontal="left" wrapText="1"/>
    </xf>
    <xf numFmtId="0" fontId="6" fillId="15" borderId="0" xfId="0" applyFont="1" applyFill="1" applyAlignment="1">
      <alignment horizontal="left" vertical="center"/>
    </xf>
    <xf numFmtId="0" fontId="0" fillId="15" borderId="0" xfId="0" applyFill="1" applyAlignment="1">
      <alignment horizontal="left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27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49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14" borderId="16" xfId="0" applyFill="1" applyBorder="1" applyAlignment="1">
      <alignment horizontal="center"/>
    </xf>
    <xf numFmtId="0" fontId="0" fillId="14" borderId="17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1238250</xdr:colOff>
      <xdr:row>11</xdr:row>
      <xdr:rowOff>19050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600" y="381000"/>
          <a:ext cx="10325100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osnovnih pokazatelja održivosti predstavlja predložak kojeg svaka destinacija treba koristiti za izračun osnovnih pokazatelja održivosti.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 radnom listu Unos podataka unose se podaci dobiveni iz primarnih i sekundarnih izvora. Način prikupljanja podataka detaljno je objašnjen u smjernicama za prikupljanje podataka iz sekundarnih izvora i smjernicama za provođenje primarnih istraživanja.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osnovni pokazatelj u zasebnim radnim  listovima, osim pokazatelja OUD 1 Status implementacije aktivnosti iz plan upravljanja destinacijom. Za pokazatelj OUD 1 tražene informacije potrebno je unijeti direktno u radni list Upravljanje destinacijom.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Pokazatelji su grupirani  u radne listove prema područjima održivosti te se u pripadajućem radnom listu mogu 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tadimir_radobolja_mints_hr/Documents/Desktop/MINTS/Pokazatelji/SPECIFI&#268;NI/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96CF-DF91-4269-A88D-5034B7A41B6F}">
  <sheetPr>
    <tabColor rgb="FFFFFF00"/>
  </sheetPr>
  <dimension ref="B14:C32"/>
  <sheetViews>
    <sheetView showGridLines="0" topLeftCell="A16" workbookViewId="0">
      <selection activeCell="B19" sqref="B19"/>
    </sheetView>
  </sheetViews>
  <sheetFormatPr defaultRowHeight="14.4" x14ac:dyDescent="0.3"/>
  <cols>
    <col min="2" max="2" width="136.33203125" bestFit="1" customWidth="1"/>
    <col min="3" max="3" width="26.6640625" bestFit="1" customWidth="1"/>
  </cols>
  <sheetData>
    <row r="14" spans="2:3" x14ac:dyDescent="0.3">
      <c r="B14" s="152" t="s">
        <v>0</v>
      </c>
    </row>
    <row r="15" spans="2:3" x14ac:dyDescent="0.3">
      <c r="B15" s="158" t="s">
        <v>1</v>
      </c>
      <c r="C15" s="158" t="s">
        <v>2</v>
      </c>
    </row>
    <row r="16" spans="2:3" x14ac:dyDescent="0.3">
      <c r="B16" s="156" t="s">
        <v>3</v>
      </c>
      <c r="C16" s="161" t="s">
        <v>4</v>
      </c>
    </row>
    <row r="17" spans="2:3" x14ac:dyDescent="0.3">
      <c r="B17" s="151" t="s">
        <v>5</v>
      </c>
      <c r="C17" s="161"/>
    </row>
    <row r="18" spans="2:3" x14ac:dyDescent="0.3">
      <c r="B18" s="151" t="s">
        <v>6</v>
      </c>
      <c r="C18" s="161"/>
    </row>
    <row r="19" spans="2:3" x14ac:dyDescent="0.3">
      <c r="B19" s="151" t="s">
        <v>7</v>
      </c>
      <c r="C19" s="161"/>
    </row>
    <row r="20" spans="2:3" x14ac:dyDescent="0.3">
      <c r="B20" s="151" t="s">
        <v>8</v>
      </c>
      <c r="C20" s="162"/>
    </row>
    <row r="21" spans="2:3" x14ac:dyDescent="0.3">
      <c r="B21" s="151" t="s">
        <v>9</v>
      </c>
      <c r="C21" s="163" t="s">
        <v>10</v>
      </c>
    </row>
    <row r="22" spans="2:3" x14ac:dyDescent="0.3">
      <c r="B22" s="151" t="s">
        <v>11</v>
      </c>
      <c r="C22" s="161"/>
    </row>
    <row r="23" spans="2:3" x14ac:dyDescent="0.3">
      <c r="B23" s="151" t="s">
        <v>12</v>
      </c>
      <c r="C23" s="161"/>
    </row>
    <row r="24" spans="2:3" x14ac:dyDescent="0.3">
      <c r="B24" s="151" t="s">
        <v>13</v>
      </c>
      <c r="C24" s="161"/>
    </row>
    <row r="25" spans="2:3" x14ac:dyDescent="0.3">
      <c r="B25" s="151" t="s">
        <v>14</v>
      </c>
      <c r="C25" s="162"/>
    </row>
    <row r="26" spans="2:3" x14ac:dyDescent="0.3">
      <c r="B26" s="151" t="s">
        <v>15</v>
      </c>
      <c r="C26" s="163" t="s">
        <v>16</v>
      </c>
    </row>
    <row r="27" spans="2:3" x14ac:dyDescent="0.3">
      <c r="B27" s="151" t="s">
        <v>17</v>
      </c>
      <c r="C27" s="161"/>
    </row>
    <row r="28" spans="2:3" x14ac:dyDescent="0.3">
      <c r="B28" s="151" t="s">
        <v>18</v>
      </c>
      <c r="C28" s="161"/>
    </row>
    <row r="29" spans="2:3" x14ac:dyDescent="0.3">
      <c r="B29" s="151" t="s">
        <v>19</v>
      </c>
      <c r="C29" s="162"/>
    </row>
    <row r="30" spans="2:3" x14ac:dyDescent="0.3">
      <c r="B30" s="151" t="s">
        <v>20</v>
      </c>
      <c r="C30" s="151" t="s">
        <v>21</v>
      </c>
    </row>
    <row r="31" spans="2:3" x14ac:dyDescent="0.3">
      <c r="B31" s="155" t="s">
        <v>22</v>
      </c>
      <c r="C31" s="151" t="s">
        <v>23</v>
      </c>
    </row>
    <row r="32" spans="2:3" x14ac:dyDescent="0.3">
      <c r="B32" s="153" t="s">
        <v>24</v>
      </c>
      <c r="C32" s="154" t="s">
        <v>25</v>
      </c>
    </row>
  </sheetData>
  <sheetProtection algorithmName="SHA-512" hashValue="yKwpLqGEKV/VesRJsiIVpRFQpsIA8ewayRqiqyUEImDZUE5H7eXEueKAWlYUL08h8xlkoIzdgOWjB1NwQjOdcg==" saltValue="IJPAMSxw8I8ac/hOjh9MKg==" spinCount="100000" sheet="1" objects="1" scenarios="1"/>
  <mergeCells count="3">
    <mergeCell ref="C16:C20"/>
    <mergeCell ref="C21:C25"/>
    <mergeCell ref="C26:C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showGridLines="0" tabSelected="1" workbookViewId="0">
      <selection activeCell="A87" sqref="A87:D87"/>
    </sheetView>
  </sheetViews>
  <sheetFormatPr defaultRowHeight="14.4" x14ac:dyDescent="0.3"/>
  <cols>
    <col min="1" max="1" width="6.5546875" customWidth="1"/>
    <col min="2" max="5" width="24.6640625" customWidth="1"/>
    <col min="7" max="7" width="136.33203125" customWidth="1"/>
    <col min="8" max="8" width="26.6640625" customWidth="1"/>
  </cols>
  <sheetData>
    <row r="1" spans="1:19" x14ac:dyDescent="0.3">
      <c r="A1" s="91" t="s">
        <v>26</v>
      </c>
      <c r="B1" s="91"/>
      <c r="C1" s="91"/>
      <c r="D1" s="91"/>
      <c r="E1" s="91"/>
    </row>
    <row r="2" spans="1:19" x14ac:dyDescent="0.3">
      <c r="A2" s="1"/>
      <c r="B2" s="4"/>
      <c r="C2" s="4"/>
    </row>
    <row r="3" spans="1:19" ht="30" customHeight="1" x14ac:dyDescent="0.3">
      <c r="A3" s="11" t="s">
        <v>27</v>
      </c>
      <c r="B3" s="166" t="s">
        <v>28</v>
      </c>
      <c r="C3" s="167"/>
      <c r="D3" s="8" t="s">
        <v>308</v>
      </c>
    </row>
    <row r="4" spans="1:19" ht="30" customHeight="1" x14ac:dyDescent="0.3">
      <c r="A4" s="11" t="s">
        <v>29</v>
      </c>
      <c r="B4" s="164" t="s">
        <v>30</v>
      </c>
      <c r="C4" s="165"/>
      <c r="D4" s="95">
        <v>4268</v>
      </c>
    </row>
    <row r="5" spans="1:19" ht="30" customHeight="1" x14ac:dyDescent="0.3">
      <c r="A5" s="11" t="s">
        <v>31</v>
      </c>
      <c r="B5" s="164" t="s">
        <v>32</v>
      </c>
      <c r="C5" s="165"/>
      <c r="D5" s="95">
        <v>7900</v>
      </c>
    </row>
    <row r="6" spans="1:19" ht="15" customHeight="1" x14ac:dyDescent="0.3">
      <c r="A6" s="196" t="s">
        <v>33</v>
      </c>
      <c r="B6" s="180" t="s">
        <v>34</v>
      </c>
      <c r="C6" s="181"/>
      <c r="D6" s="195" t="s">
        <v>134</v>
      </c>
      <c r="E6" s="12" t="s">
        <v>35</v>
      </c>
    </row>
    <row r="7" spans="1:19" ht="17.25" customHeight="1" x14ac:dyDescent="0.3">
      <c r="A7" s="196"/>
      <c r="B7" s="182"/>
      <c r="C7" s="183"/>
      <c r="D7" s="195"/>
      <c r="E7" s="14">
        <v>31</v>
      </c>
    </row>
    <row r="8" spans="1:19" ht="20.25" customHeight="1" x14ac:dyDescent="0.3">
      <c r="A8" s="196" t="s">
        <v>36</v>
      </c>
      <c r="B8" s="180" t="s">
        <v>37</v>
      </c>
      <c r="C8" s="181"/>
      <c r="D8" s="195" t="s">
        <v>142</v>
      </c>
      <c r="E8" s="12" t="s">
        <v>35</v>
      </c>
    </row>
    <row r="9" spans="1:19" ht="17.25" customHeight="1" x14ac:dyDescent="0.3">
      <c r="A9" s="196"/>
      <c r="B9" s="182"/>
      <c r="C9" s="183"/>
      <c r="D9" s="195"/>
      <c r="E9" s="14">
        <v>31</v>
      </c>
    </row>
    <row r="10" spans="1:19" ht="37.5" customHeight="1" x14ac:dyDescent="0.3">
      <c r="A10" s="11" t="s">
        <v>38</v>
      </c>
      <c r="B10" s="164" t="s">
        <v>39</v>
      </c>
      <c r="C10" s="165"/>
      <c r="D10" s="10">
        <v>826812</v>
      </c>
      <c r="E10" s="58"/>
      <c r="G10" s="152"/>
    </row>
    <row r="11" spans="1:19" ht="37.5" customHeight="1" x14ac:dyDescent="0.3">
      <c r="A11" s="11" t="s">
        <v>40</v>
      </c>
      <c r="B11" s="164" t="s">
        <v>41</v>
      </c>
      <c r="C11" s="165"/>
      <c r="D11" s="10">
        <v>287530</v>
      </c>
      <c r="E11" s="4"/>
      <c r="P11" s="13"/>
      <c r="Q11" s="13"/>
      <c r="R11" s="2"/>
      <c r="S11" s="2"/>
    </row>
    <row r="12" spans="1:19" ht="37.5" customHeight="1" x14ac:dyDescent="0.3">
      <c r="A12" s="11" t="s">
        <v>42</v>
      </c>
      <c r="B12" s="164" t="s">
        <v>43</v>
      </c>
      <c r="C12" s="165"/>
      <c r="D12" s="95">
        <v>287</v>
      </c>
      <c r="E12" s="4"/>
    </row>
    <row r="13" spans="1:19" ht="37.5" customHeight="1" x14ac:dyDescent="0.3">
      <c r="A13" s="11" t="s">
        <v>44</v>
      </c>
      <c r="B13" s="164" t="s">
        <v>45</v>
      </c>
      <c r="C13" s="165"/>
      <c r="D13" s="10">
        <v>109161</v>
      </c>
      <c r="E13" s="4"/>
    </row>
    <row r="14" spans="1:19" ht="50.25" customHeight="1" x14ac:dyDescent="0.3">
      <c r="A14" s="11" t="s">
        <v>46</v>
      </c>
      <c r="B14" s="164" t="s">
        <v>47</v>
      </c>
      <c r="C14" s="165"/>
      <c r="D14" s="95">
        <v>35472</v>
      </c>
      <c r="E14" s="4"/>
    </row>
    <row r="15" spans="1:19" ht="37.5" customHeight="1" x14ac:dyDescent="0.3">
      <c r="A15" s="11" t="s">
        <v>48</v>
      </c>
      <c r="B15" s="164" t="s">
        <v>49</v>
      </c>
      <c r="C15" s="165"/>
      <c r="D15" s="95">
        <v>40</v>
      </c>
      <c r="E15" s="4"/>
    </row>
    <row r="16" spans="1:19" ht="30" customHeight="1" x14ac:dyDescent="0.3">
      <c r="A16" s="11" t="s">
        <v>50</v>
      </c>
      <c r="B16" s="164" t="s">
        <v>51</v>
      </c>
      <c r="C16" s="165"/>
      <c r="D16" s="95">
        <v>0</v>
      </c>
      <c r="E16" s="4"/>
    </row>
    <row r="17" spans="1:5" ht="30" customHeight="1" x14ac:dyDescent="0.3">
      <c r="A17" s="11" t="s">
        <v>52</v>
      </c>
      <c r="B17" s="164" t="s">
        <v>8</v>
      </c>
      <c r="C17" s="165"/>
      <c r="D17" s="95">
        <v>0</v>
      </c>
      <c r="E17" s="4"/>
    </row>
    <row r="18" spans="1:5" x14ac:dyDescent="0.3">
      <c r="A18" s="58"/>
      <c r="B18" s="59"/>
      <c r="C18" s="59"/>
      <c r="D18" s="60"/>
      <c r="E18" s="4"/>
    </row>
    <row r="19" spans="1:5" x14ac:dyDescent="0.3">
      <c r="A19" s="62" t="s">
        <v>53</v>
      </c>
      <c r="B19" s="57"/>
      <c r="C19" s="57"/>
      <c r="D19" s="61"/>
      <c r="E19" s="4"/>
    </row>
    <row r="20" spans="1:5" x14ac:dyDescent="0.3">
      <c r="A20" s="58"/>
      <c r="B20" s="59"/>
      <c r="C20" s="59"/>
      <c r="D20" s="60"/>
      <c r="E20" s="4"/>
    </row>
    <row r="21" spans="1:5" ht="52.5" customHeight="1" x14ac:dyDescent="0.3">
      <c r="A21" s="11" t="s">
        <v>54</v>
      </c>
      <c r="B21" s="164" t="s">
        <v>55</v>
      </c>
      <c r="C21" s="165"/>
      <c r="D21" s="9">
        <v>131364</v>
      </c>
      <c r="E21" s="4"/>
    </row>
    <row r="22" spans="1:5" ht="52.5" customHeight="1" x14ac:dyDescent="0.3">
      <c r="A22" s="11" t="s">
        <v>56</v>
      </c>
      <c r="B22" s="164" t="s">
        <v>57</v>
      </c>
      <c r="C22" s="165"/>
      <c r="D22" s="9">
        <v>19059</v>
      </c>
      <c r="E22" s="4"/>
    </row>
    <row r="23" spans="1:5" x14ac:dyDescent="0.3">
      <c r="A23" s="58"/>
      <c r="B23" s="59"/>
      <c r="C23" s="59"/>
      <c r="D23" s="60"/>
      <c r="E23" s="4"/>
    </row>
    <row r="24" spans="1:5" x14ac:dyDescent="0.3">
      <c r="A24" s="190" t="s">
        <v>58</v>
      </c>
      <c r="B24" s="190"/>
      <c r="C24" s="190"/>
      <c r="D24" s="190"/>
      <c r="E24" s="4"/>
    </row>
    <row r="25" spans="1:5" x14ac:dyDescent="0.3">
      <c r="A25" s="58"/>
      <c r="B25" s="59"/>
      <c r="C25" s="59"/>
      <c r="D25" s="60"/>
      <c r="E25" s="4"/>
    </row>
    <row r="26" spans="1:5" ht="52.5" customHeight="1" x14ac:dyDescent="0.3">
      <c r="A26" s="11" t="s">
        <v>59</v>
      </c>
      <c r="B26" s="164" t="s">
        <v>60</v>
      </c>
      <c r="C26" s="165"/>
      <c r="D26" s="9">
        <v>2283910</v>
      </c>
      <c r="E26" s="4"/>
    </row>
    <row r="27" spans="1:5" ht="52.5" customHeight="1" x14ac:dyDescent="0.3">
      <c r="A27" s="11" t="s">
        <v>61</v>
      </c>
      <c r="B27" s="164" t="s">
        <v>62</v>
      </c>
      <c r="C27" s="165"/>
      <c r="D27" s="9">
        <v>1114330</v>
      </c>
      <c r="E27" s="4"/>
    </row>
    <row r="28" spans="1:5" x14ac:dyDescent="0.3">
      <c r="A28" s="58"/>
      <c r="B28" s="59"/>
      <c r="C28" s="59"/>
      <c r="D28" s="60"/>
      <c r="E28" s="4"/>
    </row>
    <row r="29" spans="1:5" x14ac:dyDescent="0.3">
      <c r="A29" s="190" t="s">
        <v>63</v>
      </c>
      <c r="B29" s="190"/>
      <c r="C29" s="190"/>
      <c r="D29" s="190"/>
      <c r="E29" s="4"/>
    </row>
    <row r="30" spans="1:5" x14ac:dyDescent="0.3">
      <c r="A30" s="64"/>
      <c r="B30" s="64"/>
      <c r="C30" s="64"/>
      <c r="D30" s="64"/>
      <c r="E30" s="4"/>
    </row>
    <row r="31" spans="1:5" ht="52.5" customHeight="1" x14ac:dyDescent="0.3">
      <c r="A31" s="11" t="s">
        <v>64</v>
      </c>
      <c r="B31" s="164" t="s">
        <v>65</v>
      </c>
      <c r="C31" s="165"/>
      <c r="D31" s="9">
        <v>548.46</v>
      </c>
      <c r="E31" s="4"/>
    </row>
    <row r="32" spans="1:5" ht="52.5" customHeight="1" x14ac:dyDescent="0.3">
      <c r="A32" s="11" t="s">
        <v>66</v>
      </c>
      <c r="B32" s="164" t="s">
        <v>67</v>
      </c>
      <c r="C32" s="165"/>
      <c r="D32" s="9">
        <v>121.2</v>
      </c>
      <c r="E32" s="4"/>
    </row>
    <row r="33" spans="1:5" x14ac:dyDescent="0.3">
      <c r="A33" s="58"/>
      <c r="B33" s="59"/>
      <c r="C33" s="59"/>
      <c r="D33" s="60"/>
      <c r="E33" s="4"/>
    </row>
    <row r="34" spans="1:5" x14ac:dyDescent="0.3">
      <c r="A34" s="179" t="s">
        <v>68</v>
      </c>
      <c r="B34" s="179"/>
      <c r="C34" s="179"/>
      <c r="D34" s="179"/>
      <c r="E34" s="4"/>
    </row>
    <row r="35" spans="1:5" x14ac:dyDescent="0.3">
      <c r="A35" s="58"/>
      <c r="B35" s="59"/>
      <c r="C35" s="59"/>
      <c r="D35" s="60"/>
      <c r="E35" s="4"/>
    </row>
    <row r="36" spans="1:5" ht="57.9" customHeight="1" x14ac:dyDescent="0.3">
      <c r="A36" s="11" t="s">
        <v>69</v>
      </c>
      <c r="B36" s="164" t="s">
        <v>70</v>
      </c>
      <c r="C36" s="165"/>
      <c r="D36" s="9">
        <v>460047</v>
      </c>
      <c r="E36" s="4"/>
    </row>
    <row r="37" spans="1:5" ht="57.9" customHeight="1" x14ac:dyDescent="0.3">
      <c r="A37" s="11" t="s">
        <v>71</v>
      </c>
      <c r="B37" s="164" t="s">
        <v>72</v>
      </c>
      <c r="C37" s="165"/>
      <c r="D37" s="9"/>
      <c r="E37" s="4"/>
    </row>
    <row r="38" spans="1:5" ht="57.9" customHeight="1" x14ac:dyDescent="0.3">
      <c r="A38" s="11" t="s">
        <v>73</v>
      </c>
      <c r="B38" s="164" t="s">
        <v>74</v>
      </c>
      <c r="C38" s="165"/>
      <c r="D38" s="9"/>
      <c r="E38" s="4"/>
    </row>
    <row r="39" spans="1:5" x14ac:dyDescent="0.3">
      <c r="A39" s="58"/>
      <c r="B39" s="59"/>
      <c r="C39" s="59"/>
      <c r="D39" s="60"/>
      <c r="E39" s="4"/>
    </row>
    <row r="40" spans="1:5" x14ac:dyDescent="0.3">
      <c r="A40" s="190" t="s">
        <v>75</v>
      </c>
      <c r="B40" s="190"/>
      <c r="C40" s="190"/>
      <c r="D40" s="190"/>
      <c r="E40" s="4"/>
    </row>
    <row r="41" spans="1:5" x14ac:dyDescent="0.3">
      <c r="A41" s="64"/>
      <c r="B41" s="64"/>
      <c r="C41" s="64"/>
      <c r="D41" s="64"/>
      <c r="E41" s="4"/>
    </row>
    <row r="42" spans="1:5" ht="30" customHeight="1" x14ac:dyDescent="0.3">
      <c r="A42" s="184"/>
      <c r="B42" s="185"/>
      <c r="C42" s="186"/>
      <c r="D42" s="63" t="s">
        <v>76</v>
      </c>
      <c r="E42" s="4"/>
    </row>
    <row r="43" spans="1:5" ht="30" customHeight="1" x14ac:dyDescent="0.3">
      <c r="A43" s="11" t="s">
        <v>77</v>
      </c>
      <c r="B43" s="164" t="s">
        <v>78</v>
      </c>
      <c r="C43" s="165"/>
      <c r="D43" s="9"/>
      <c r="E43" s="4"/>
    </row>
    <row r="44" spans="1:5" ht="30" customHeight="1" x14ac:dyDescent="0.3">
      <c r="A44" s="11" t="s">
        <v>79</v>
      </c>
      <c r="B44" s="164" t="s">
        <v>80</v>
      </c>
      <c r="C44" s="165"/>
      <c r="D44" s="9"/>
      <c r="E44" s="4"/>
    </row>
    <row r="45" spans="1:5" ht="30" customHeight="1" x14ac:dyDescent="0.3">
      <c r="A45" s="11" t="s">
        <v>81</v>
      </c>
      <c r="B45" s="164" t="s">
        <v>82</v>
      </c>
      <c r="C45" s="165"/>
      <c r="D45" s="9"/>
      <c r="E45" s="4"/>
    </row>
    <row r="46" spans="1:5" ht="30" customHeight="1" x14ac:dyDescent="0.3">
      <c r="A46" s="11" t="s">
        <v>83</v>
      </c>
      <c r="B46" s="164" t="s">
        <v>84</v>
      </c>
      <c r="C46" s="165"/>
      <c r="D46" s="9">
        <v>4000</v>
      </c>
      <c r="E46" s="4"/>
    </row>
    <row r="47" spans="1:5" ht="30" customHeight="1" x14ac:dyDescent="0.3">
      <c r="A47" s="11" t="s">
        <v>85</v>
      </c>
      <c r="B47" s="164" t="s">
        <v>86</v>
      </c>
      <c r="C47" s="165"/>
      <c r="D47" s="9"/>
      <c r="E47" s="4"/>
    </row>
    <row r="48" spans="1:5" ht="30" customHeight="1" x14ac:dyDescent="0.3">
      <c r="A48" s="11" t="s">
        <v>87</v>
      </c>
      <c r="B48" s="164" t="s">
        <v>88</v>
      </c>
      <c r="C48" s="165"/>
      <c r="D48" s="9"/>
      <c r="E48" s="4"/>
    </row>
    <row r="49" spans="1:10" ht="30" customHeight="1" x14ac:dyDescent="0.3">
      <c r="A49" s="11" t="s">
        <v>89</v>
      </c>
      <c r="B49" s="164" t="s">
        <v>90</v>
      </c>
      <c r="C49" s="165"/>
      <c r="D49" s="9"/>
      <c r="E49" s="4"/>
    </row>
    <row r="50" spans="1:10" ht="30" customHeight="1" x14ac:dyDescent="0.3">
      <c r="A50" s="11" t="s">
        <v>91</v>
      </c>
      <c r="B50" s="164" t="s">
        <v>92</v>
      </c>
      <c r="C50" s="165"/>
      <c r="D50" s="9"/>
      <c r="E50" s="4"/>
    </row>
    <row r="51" spans="1:10" ht="30" customHeight="1" x14ac:dyDescent="0.3">
      <c r="A51" s="11" t="s">
        <v>93</v>
      </c>
      <c r="B51" s="164" t="s">
        <v>94</v>
      </c>
      <c r="C51" s="165"/>
      <c r="D51" s="9"/>
      <c r="E51" s="4"/>
    </row>
    <row r="52" spans="1:10" x14ac:dyDescent="0.3">
      <c r="A52" s="4"/>
      <c r="B52" s="4"/>
      <c r="C52" s="4"/>
    </row>
    <row r="53" spans="1:10" x14ac:dyDescent="0.3">
      <c r="A53" s="190" t="s">
        <v>95</v>
      </c>
      <c r="B53" s="190"/>
      <c r="C53" s="190"/>
      <c r="D53" s="190"/>
    </row>
    <row r="54" spans="1:10" x14ac:dyDescent="0.3">
      <c r="A54" s="4"/>
      <c r="B54" s="4"/>
      <c r="C54" s="4"/>
    </row>
    <row r="55" spans="1:10" ht="15" customHeight="1" x14ac:dyDescent="0.3">
      <c r="A55" s="196" t="s">
        <v>96</v>
      </c>
      <c r="B55" s="180" t="s">
        <v>97</v>
      </c>
      <c r="C55" s="181"/>
      <c r="D55" s="195" t="s">
        <v>306</v>
      </c>
      <c r="E55" s="187" t="s">
        <v>98</v>
      </c>
      <c r="F55" s="187"/>
      <c r="G55" s="187"/>
      <c r="H55" s="187"/>
      <c r="I55" s="187"/>
      <c r="J55" s="187"/>
    </row>
    <row r="56" spans="1:10" ht="34.5" customHeight="1" x14ac:dyDescent="0.3">
      <c r="A56" s="196"/>
      <c r="B56" s="182"/>
      <c r="C56" s="183"/>
      <c r="D56" s="195"/>
      <c r="E56" s="188" t="s">
        <v>99</v>
      </c>
      <c r="F56" s="188"/>
      <c r="G56" s="188"/>
      <c r="H56" s="188"/>
      <c r="I56" s="188"/>
      <c r="J56" s="188"/>
    </row>
    <row r="57" spans="1:10" ht="30" customHeight="1" x14ac:dyDescent="0.3">
      <c r="A57" s="11" t="s">
        <v>100</v>
      </c>
      <c r="B57" s="172" t="s">
        <v>101</v>
      </c>
      <c r="C57" s="173"/>
      <c r="D57" s="8"/>
    </row>
    <row r="58" spans="1:10" ht="30" customHeight="1" x14ac:dyDescent="0.3">
      <c r="A58" s="11" t="s">
        <v>102</v>
      </c>
      <c r="B58" s="166" t="s">
        <v>103</v>
      </c>
      <c r="C58" s="167"/>
      <c r="D58" s="8"/>
    </row>
    <row r="59" spans="1:10" ht="30" customHeight="1" x14ac:dyDescent="0.3">
      <c r="A59" s="11" t="s">
        <v>104</v>
      </c>
      <c r="B59" s="172" t="s">
        <v>105</v>
      </c>
      <c r="C59" s="173"/>
      <c r="D59" s="8"/>
    </row>
    <row r="60" spans="1:10" ht="15" customHeight="1" x14ac:dyDescent="0.3">
      <c r="A60" s="169"/>
      <c r="B60" s="170"/>
      <c r="C60" s="170"/>
      <c r="D60" s="171"/>
    </row>
    <row r="61" spans="1:10" ht="15" customHeight="1" x14ac:dyDescent="0.3">
      <c r="A61" s="174" t="s">
        <v>106</v>
      </c>
      <c r="B61" s="176" t="s">
        <v>107</v>
      </c>
      <c r="C61" s="176"/>
      <c r="D61" s="177"/>
      <c r="E61" s="187" t="s">
        <v>108</v>
      </c>
      <c r="F61" s="187"/>
      <c r="G61" s="187"/>
      <c r="H61" s="187"/>
      <c r="I61" s="187"/>
      <c r="J61" s="187"/>
    </row>
    <row r="62" spans="1:10" ht="24.75" customHeight="1" x14ac:dyDescent="0.3">
      <c r="A62" s="175"/>
      <c r="B62" s="176"/>
      <c r="C62" s="176"/>
      <c r="D62" s="178"/>
      <c r="E62" s="192" t="s">
        <v>109</v>
      </c>
      <c r="F62" s="193"/>
      <c r="G62" s="193"/>
      <c r="H62" s="193"/>
      <c r="I62" s="193"/>
      <c r="J62" s="194"/>
    </row>
    <row r="63" spans="1:10" ht="30" customHeight="1" x14ac:dyDescent="0.3">
      <c r="A63" s="11" t="s">
        <v>110</v>
      </c>
      <c r="B63" s="172" t="s">
        <v>111</v>
      </c>
      <c r="C63" s="173"/>
      <c r="D63" s="9"/>
    </row>
    <row r="64" spans="1:10" ht="30" customHeight="1" x14ac:dyDescent="0.3">
      <c r="A64" s="11" t="s">
        <v>112</v>
      </c>
      <c r="B64" s="172" t="s">
        <v>113</v>
      </c>
      <c r="C64" s="173"/>
      <c r="D64" s="9"/>
    </row>
    <row r="65" spans="1:5" x14ac:dyDescent="0.3">
      <c r="A65" s="4"/>
      <c r="B65" s="4"/>
      <c r="C65" s="4"/>
    </row>
    <row r="66" spans="1:5" x14ac:dyDescent="0.3">
      <c r="A66" s="190" t="s">
        <v>114</v>
      </c>
      <c r="B66" s="190"/>
      <c r="C66" s="190"/>
      <c r="D66" s="190"/>
    </row>
    <row r="67" spans="1:5" x14ac:dyDescent="0.3">
      <c r="A67" s="13"/>
      <c r="B67" s="13"/>
      <c r="C67" s="13"/>
      <c r="D67" s="13"/>
    </row>
    <row r="68" spans="1:5" ht="30" customHeight="1" x14ac:dyDescent="0.3">
      <c r="A68" s="191" t="s">
        <v>115</v>
      </c>
      <c r="B68" s="191"/>
      <c r="C68" s="191"/>
      <c r="D68" s="191"/>
    </row>
    <row r="69" spans="1:5" ht="45.75" customHeight="1" x14ac:dyDescent="0.3">
      <c r="A69" s="5"/>
      <c r="B69" s="5" t="s">
        <v>116</v>
      </c>
      <c r="C69" s="81" t="s">
        <v>117</v>
      </c>
      <c r="D69" s="81" t="s">
        <v>118</v>
      </c>
      <c r="E69" s="92"/>
    </row>
    <row r="70" spans="1:5" ht="15" customHeight="1" x14ac:dyDescent="0.3">
      <c r="A70" s="11" t="s">
        <v>119</v>
      </c>
      <c r="B70" s="5" t="s">
        <v>120</v>
      </c>
      <c r="C70" s="95">
        <v>1105</v>
      </c>
      <c r="D70" s="95">
        <v>95</v>
      </c>
    </row>
    <row r="71" spans="1:5" ht="15" customHeight="1" x14ac:dyDescent="0.3">
      <c r="A71" s="11" t="s">
        <v>121</v>
      </c>
      <c r="B71" s="5" t="s">
        <v>122</v>
      </c>
      <c r="C71" s="95">
        <v>1106</v>
      </c>
      <c r="D71" s="95">
        <v>196</v>
      </c>
    </row>
    <row r="72" spans="1:5" ht="15" customHeight="1" x14ac:dyDescent="0.3">
      <c r="A72" s="11" t="s">
        <v>123</v>
      </c>
      <c r="B72" s="5" t="s">
        <v>124</v>
      </c>
      <c r="C72" s="95">
        <v>1108</v>
      </c>
      <c r="D72" s="95">
        <v>203</v>
      </c>
    </row>
    <row r="73" spans="1:5" ht="15" customHeight="1" x14ac:dyDescent="0.3">
      <c r="A73" s="11" t="s">
        <v>125</v>
      </c>
      <c r="B73" s="5" t="s">
        <v>126</v>
      </c>
      <c r="C73" s="95">
        <v>1173</v>
      </c>
      <c r="D73" s="95">
        <v>238</v>
      </c>
    </row>
    <row r="74" spans="1:5" ht="15" customHeight="1" x14ac:dyDescent="0.3">
      <c r="A74" s="11" t="s">
        <v>127</v>
      </c>
      <c r="B74" s="5" t="s">
        <v>128</v>
      </c>
      <c r="C74" s="95">
        <v>1326</v>
      </c>
      <c r="D74" s="95">
        <v>347</v>
      </c>
    </row>
    <row r="75" spans="1:5" ht="15" customHeight="1" x14ac:dyDescent="0.3">
      <c r="A75" s="11" t="s">
        <v>129</v>
      </c>
      <c r="B75" s="5" t="s">
        <v>130</v>
      </c>
      <c r="C75" s="95">
        <v>1506</v>
      </c>
      <c r="D75" s="95">
        <v>494</v>
      </c>
    </row>
    <row r="76" spans="1:5" ht="15" customHeight="1" x14ac:dyDescent="0.3">
      <c r="A76" s="11" t="s">
        <v>131</v>
      </c>
      <c r="B76" s="5" t="s">
        <v>132</v>
      </c>
      <c r="C76" s="95">
        <v>1625</v>
      </c>
      <c r="D76" s="95">
        <v>565</v>
      </c>
    </row>
    <row r="77" spans="1:5" ht="15" customHeight="1" x14ac:dyDescent="0.3">
      <c r="A77" s="11" t="s">
        <v>133</v>
      </c>
      <c r="B77" s="5" t="s">
        <v>134</v>
      </c>
      <c r="C77" s="95">
        <v>1591</v>
      </c>
      <c r="D77" s="95">
        <v>544</v>
      </c>
    </row>
    <row r="78" spans="1:5" ht="15" customHeight="1" x14ac:dyDescent="0.3">
      <c r="A78" s="11" t="s">
        <v>135</v>
      </c>
      <c r="B78" s="5" t="s">
        <v>136</v>
      </c>
      <c r="C78" s="95">
        <v>1385</v>
      </c>
      <c r="D78" s="95">
        <v>370</v>
      </c>
    </row>
    <row r="79" spans="1:5" ht="15" customHeight="1" x14ac:dyDescent="0.3">
      <c r="A79" s="11" t="s">
        <v>137</v>
      </c>
      <c r="B79" s="5" t="s">
        <v>138</v>
      </c>
      <c r="C79" s="95">
        <v>1228</v>
      </c>
      <c r="D79" s="95">
        <v>225</v>
      </c>
    </row>
    <row r="80" spans="1:5" ht="15" customHeight="1" x14ac:dyDescent="0.3">
      <c r="A80" s="11" t="s">
        <v>139</v>
      </c>
      <c r="B80" s="5" t="s">
        <v>140</v>
      </c>
      <c r="C80" s="95">
        <v>1194</v>
      </c>
      <c r="D80" s="95">
        <v>207</v>
      </c>
    </row>
    <row r="81" spans="1:4" ht="15" customHeight="1" x14ac:dyDescent="0.3">
      <c r="A81" s="11" t="s">
        <v>141</v>
      </c>
      <c r="B81" s="5" t="s">
        <v>142</v>
      </c>
      <c r="C81" s="95">
        <v>1195</v>
      </c>
      <c r="D81" s="95">
        <v>200</v>
      </c>
    </row>
    <row r="82" spans="1:4" x14ac:dyDescent="0.3">
      <c r="A82" s="4"/>
      <c r="B82" s="4"/>
      <c r="C82" s="1"/>
      <c r="D82" s="94"/>
    </row>
    <row r="83" spans="1:4" ht="30.75" customHeight="1" x14ac:dyDescent="0.3">
      <c r="A83" s="5" t="s">
        <v>143</v>
      </c>
      <c r="B83" s="168" t="s">
        <v>144</v>
      </c>
      <c r="C83" s="168"/>
      <c r="D83" s="109"/>
    </row>
    <row r="84" spans="1:4" x14ac:dyDescent="0.3">
      <c r="A84" s="4"/>
      <c r="B84" s="4"/>
      <c r="C84" s="4"/>
    </row>
    <row r="85" spans="1:4" x14ac:dyDescent="0.3">
      <c r="A85" s="190" t="s">
        <v>145</v>
      </c>
      <c r="B85" s="190"/>
      <c r="C85" s="190"/>
      <c r="D85" s="190"/>
    </row>
    <row r="86" spans="1:4" x14ac:dyDescent="0.3">
      <c r="A86" s="4"/>
      <c r="B86" s="4"/>
      <c r="C86" s="4"/>
    </row>
    <row r="87" spans="1:4" ht="30" customHeight="1" x14ac:dyDescent="0.3">
      <c r="A87" s="164" t="s">
        <v>146</v>
      </c>
      <c r="B87" s="189"/>
      <c r="C87" s="189"/>
      <c r="D87" s="165"/>
    </row>
    <row r="88" spans="1:4" ht="30" customHeight="1" x14ac:dyDescent="0.3">
      <c r="A88" s="11" t="s">
        <v>147</v>
      </c>
      <c r="B88" s="166" t="s">
        <v>148</v>
      </c>
      <c r="C88" s="167"/>
      <c r="D88" s="95">
        <v>315</v>
      </c>
    </row>
    <row r="89" spans="1:4" ht="30" customHeight="1" x14ac:dyDescent="0.3">
      <c r="A89" s="11" t="s">
        <v>149</v>
      </c>
      <c r="B89" s="166" t="s">
        <v>150</v>
      </c>
      <c r="C89" s="167"/>
      <c r="D89" s="95">
        <v>134</v>
      </c>
    </row>
    <row r="90" spans="1:4" ht="33.75" customHeight="1" x14ac:dyDescent="0.3">
      <c r="A90" s="11" t="s">
        <v>151</v>
      </c>
      <c r="B90" s="164" t="s">
        <v>152</v>
      </c>
      <c r="C90" s="165"/>
      <c r="D90" s="95">
        <v>113</v>
      </c>
    </row>
    <row r="91" spans="1:4" ht="35.25" customHeight="1" x14ac:dyDescent="0.3">
      <c r="A91" s="11" t="s">
        <v>153</v>
      </c>
      <c r="B91" s="164" t="s">
        <v>154</v>
      </c>
      <c r="C91" s="165"/>
      <c r="D91" s="95">
        <v>248</v>
      </c>
    </row>
    <row r="92" spans="1:4" x14ac:dyDescent="0.3">
      <c r="A92" s="1"/>
      <c r="B92" s="13"/>
      <c r="C92" s="13"/>
      <c r="D92" s="1"/>
    </row>
    <row r="93" spans="1:4" ht="30" customHeight="1" x14ac:dyDescent="0.3">
      <c r="A93" s="164" t="s">
        <v>6</v>
      </c>
      <c r="B93" s="189"/>
      <c r="C93" s="189"/>
      <c r="D93" s="165"/>
    </row>
    <row r="94" spans="1:4" ht="30" customHeight="1" x14ac:dyDescent="0.3">
      <c r="A94" s="11" t="s">
        <v>155</v>
      </c>
      <c r="B94" s="166" t="s">
        <v>148</v>
      </c>
      <c r="C94" s="167"/>
      <c r="D94" s="8">
        <v>540</v>
      </c>
    </row>
    <row r="95" spans="1:4" ht="34.5" customHeight="1" x14ac:dyDescent="0.3">
      <c r="A95" s="11" t="s">
        <v>156</v>
      </c>
      <c r="B95" s="164" t="s">
        <v>157</v>
      </c>
      <c r="C95" s="165"/>
      <c r="D95" s="8">
        <v>5.51</v>
      </c>
    </row>
    <row r="96" spans="1:4" ht="35.25" customHeight="1" x14ac:dyDescent="0.3">
      <c r="A96" s="11" t="s">
        <v>158</v>
      </c>
      <c r="B96" s="164" t="s">
        <v>159</v>
      </c>
      <c r="C96" s="165"/>
      <c r="D96" s="8">
        <v>5.5</v>
      </c>
    </row>
    <row r="97" spans="1:4" ht="34.5" customHeight="1" x14ac:dyDescent="0.3">
      <c r="A97" s="11" t="s">
        <v>160</v>
      </c>
      <c r="B97" s="164" t="s">
        <v>161</v>
      </c>
      <c r="C97" s="165"/>
      <c r="D97" s="8">
        <v>5.63</v>
      </c>
    </row>
    <row r="98" spans="1:4" ht="30" customHeight="1" x14ac:dyDescent="0.3">
      <c r="A98" s="11" t="s">
        <v>162</v>
      </c>
      <c r="B98" s="164" t="s">
        <v>163</v>
      </c>
      <c r="C98" s="165"/>
      <c r="D98" s="8">
        <f>62+96+42+18+37+24</f>
        <v>279</v>
      </c>
    </row>
    <row r="99" spans="1:4" ht="30" customHeight="1" x14ac:dyDescent="0.3">
      <c r="A99" s="11" t="s">
        <v>164</v>
      </c>
      <c r="B99" s="164" t="s">
        <v>165</v>
      </c>
      <c r="C99" s="165"/>
      <c r="D99" s="8">
        <v>69</v>
      </c>
    </row>
  </sheetData>
  <sheetProtection algorithmName="SHA-512" hashValue="EfTsSkg7YAZQENdprz6DkKXCwOv/qnBurawcvazAImDb2DgkPcilIBOeBa4TLh7kflV4eU/9wedTsuc4lyQJIw==" saltValue="SrfYEjRAu7KBw64ch3zKHA==" spinCount="100000" sheet="1" objects="1" scenarios="1"/>
  <protectedRanges>
    <protectedRange sqref="D3:D16 D17 E7 E9 D21:D22 D26:D27 D31:D32 D36:D38 D43:D51 D55:D59 E56:J56 D61:D64 E62:J62 C70:D81 D83 D88:D91 D94:D99" name="Raspon1"/>
  </protectedRanges>
  <mergeCells count="73">
    <mergeCell ref="A93:D93"/>
    <mergeCell ref="A85:D85"/>
    <mergeCell ref="D6:D7"/>
    <mergeCell ref="D8:D9"/>
    <mergeCell ref="A6:A7"/>
    <mergeCell ref="A8:A9"/>
    <mergeCell ref="A24:D24"/>
    <mergeCell ref="A29:D29"/>
    <mergeCell ref="A40:D40"/>
    <mergeCell ref="A53:D53"/>
    <mergeCell ref="A55:A56"/>
    <mergeCell ref="B48:C48"/>
    <mergeCell ref="D55:D56"/>
    <mergeCell ref="B26:C26"/>
    <mergeCell ref="B27:C27"/>
    <mergeCell ref="B31:C31"/>
    <mergeCell ref="E55:J55"/>
    <mergeCell ref="E56:J56"/>
    <mergeCell ref="A87:D87"/>
    <mergeCell ref="A66:D66"/>
    <mergeCell ref="B58:C58"/>
    <mergeCell ref="B59:C59"/>
    <mergeCell ref="A68:D68"/>
    <mergeCell ref="E61:J61"/>
    <mergeCell ref="E62:J62"/>
    <mergeCell ref="B57:C57"/>
    <mergeCell ref="B3:C3"/>
    <mergeCell ref="B4:C4"/>
    <mergeCell ref="B5:C5"/>
    <mergeCell ref="B6:C7"/>
    <mergeCell ref="A42:C42"/>
    <mergeCell ref="B8:C9"/>
    <mergeCell ref="B10:C10"/>
    <mergeCell ref="B11:C11"/>
    <mergeCell ref="B12:C12"/>
    <mergeCell ref="B13:C13"/>
    <mergeCell ref="B14:C14"/>
    <mergeCell ref="B15:C15"/>
    <mergeCell ref="B16:C16"/>
    <mergeCell ref="B17:C17"/>
    <mergeCell ref="B21:C21"/>
    <mergeCell ref="B22:C22"/>
    <mergeCell ref="B32:C32"/>
    <mergeCell ref="B83:C83"/>
    <mergeCell ref="A60:D60"/>
    <mergeCell ref="B63:C63"/>
    <mergeCell ref="B64:C64"/>
    <mergeCell ref="A61:A62"/>
    <mergeCell ref="B61:C62"/>
    <mergeCell ref="D61:D62"/>
    <mergeCell ref="A34:D34"/>
    <mergeCell ref="B36:C36"/>
    <mergeCell ref="B37:C37"/>
    <mergeCell ref="B38:C38"/>
    <mergeCell ref="B49:C49"/>
    <mergeCell ref="B50:C50"/>
    <mergeCell ref="B51:C51"/>
    <mergeCell ref="B55:C56"/>
    <mergeCell ref="B88:C88"/>
    <mergeCell ref="B89:C89"/>
    <mergeCell ref="B90:C90"/>
    <mergeCell ref="B91:C91"/>
    <mergeCell ref="B43:C43"/>
    <mergeCell ref="B44:C44"/>
    <mergeCell ref="B45:C45"/>
    <mergeCell ref="B46:C46"/>
    <mergeCell ref="B47:C47"/>
    <mergeCell ref="B99:C99"/>
    <mergeCell ref="B94:C94"/>
    <mergeCell ref="B95:C95"/>
    <mergeCell ref="B96:C96"/>
    <mergeCell ref="B97:C97"/>
    <mergeCell ref="B98:C9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Sheet3!$D$8:$D$11</xm:f>
          </x14:formula1>
          <xm:sqref>E7 E9</xm:sqref>
        </x14:dataValidation>
        <x14:dataValidation type="list" allowBlank="1" showInputMessage="1" showErrorMessage="1" xr:uid="{00000000-0002-0000-0000-000001000000}">
          <x14:formula1>
            <xm:f>Sheet3!$C$8:$C$19</xm:f>
          </x14:formula1>
          <xm:sqref>D6:D9</xm:sqref>
        </x14:dataValidation>
        <x14:dataValidation type="list" allowBlank="1" showInputMessage="1" showErrorMessage="1" xr:uid="{00000000-0002-0000-0000-000002000000}">
          <x14:formula1>
            <xm:f>Sheet3!$E$8:$E$9</xm:f>
          </x14:formula1>
          <xm:sqref>D55 D61:D62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K36"/>
  <sheetViews>
    <sheetView showGridLines="0" workbookViewId="0">
      <selection activeCell="E16" sqref="E16"/>
    </sheetView>
  </sheetViews>
  <sheetFormatPr defaultRowHeight="14.4" x14ac:dyDescent="0.3"/>
  <cols>
    <col min="1" max="1" width="30.6640625" customWidth="1"/>
    <col min="2" max="3" width="5.6640625" customWidth="1"/>
    <col min="4" max="11" width="30.6640625" customWidth="1"/>
  </cols>
  <sheetData>
    <row r="1" spans="1:11" ht="33.75" customHeight="1" x14ac:dyDescent="0.3">
      <c r="A1" s="179" t="s">
        <v>166</v>
      </c>
      <c r="B1" s="179"/>
      <c r="C1" s="179"/>
      <c r="D1" s="179"/>
      <c r="E1" s="179"/>
      <c r="F1" s="179"/>
      <c r="G1" s="179"/>
      <c r="H1" s="179"/>
      <c r="I1" s="179"/>
      <c r="J1" s="67"/>
      <c r="K1" s="144"/>
    </row>
    <row r="3" spans="1:11" ht="30" customHeight="1" x14ac:dyDescent="0.3">
      <c r="A3" s="66" t="str">
        <f>'Unos podataka'!D3</f>
        <v>Pakoštane</v>
      </c>
      <c r="D3" s="7"/>
      <c r="E3" s="6"/>
    </row>
    <row r="5" spans="1:11" x14ac:dyDescent="0.3">
      <c r="A5" s="179" t="s">
        <v>167</v>
      </c>
      <c r="B5" s="179"/>
      <c r="C5" s="179"/>
      <c r="D5" s="179"/>
      <c r="E5" s="179"/>
      <c r="F5" s="179"/>
      <c r="G5" s="68"/>
      <c r="H5" s="15"/>
      <c r="I5" s="15"/>
      <c r="J5" s="15"/>
    </row>
    <row r="6" spans="1:11" ht="15" thickBot="1" x14ac:dyDescent="0.35">
      <c r="D6" s="15"/>
      <c r="E6" s="15"/>
      <c r="F6" s="15"/>
      <c r="G6" s="16"/>
      <c r="H6" s="15"/>
      <c r="I6" s="15"/>
      <c r="J6" s="15"/>
    </row>
    <row r="7" spans="1:11" ht="57.6" x14ac:dyDescent="0.3">
      <c r="A7" s="71" t="s">
        <v>168</v>
      </c>
      <c r="D7" s="134" t="s">
        <v>169</v>
      </c>
      <c r="E7" s="134" t="s">
        <v>170</v>
      </c>
      <c r="F7" s="134" t="s">
        <v>171</v>
      </c>
      <c r="G7" s="24"/>
      <c r="H7" s="15"/>
      <c r="I7" s="142"/>
      <c r="J7" s="15"/>
    </row>
    <row r="8" spans="1:11" ht="15" thickBot="1" x14ac:dyDescent="0.35">
      <c r="A8" s="104">
        <f>D8/(E8*F8/100)</f>
        <v>217.31868065423106</v>
      </c>
      <c r="D8" s="69">
        <f>'Unos podataka'!D11</f>
        <v>287530</v>
      </c>
      <c r="E8" s="69">
        <f>'Unos podataka'!E7</f>
        <v>31</v>
      </c>
      <c r="F8" s="69">
        <f>'Unos podataka'!D4</f>
        <v>4268</v>
      </c>
      <c r="G8" s="33"/>
      <c r="H8" s="15"/>
      <c r="I8" s="15"/>
      <c r="J8" s="15"/>
    </row>
    <row r="9" spans="1:11" x14ac:dyDescent="0.3">
      <c r="D9" s="30"/>
      <c r="E9" s="30"/>
      <c r="F9" s="30"/>
      <c r="G9" s="33"/>
      <c r="H9" s="15"/>
      <c r="I9" s="15"/>
      <c r="J9" s="15"/>
    </row>
    <row r="10" spans="1:11" x14ac:dyDescent="0.3">
      <c r="D10" s="15"/>
      <c r="E10" s="15"/>
      <c r="F10" s="15"/>
      <c r="G10" s="15"/>
      <c r="H10" s="15"/>
      <c r="I10" s="15"/>
      <c r="J10" s="15"/>
    </row>
    <row r="11" spans="1:11" x14ac:dyDescent="0.3">
      <c r="A11" s="67" t="s">
        <v>172</v>
      </c>
      <c r="B11" s="67"/>
      <c r="C11" s="67"/>
      <c r="D11" s="67"/>
      <c r="E11" s="67"/>
      <c r="F11" s="67"/>
      <c r="G11" s="143"/>
      <c r="H11" s="143"/>
      <c r="I11" s="143"/>
      <c r="J11" s="143"/>
      <c r="K11" s="144"/>
    </row>
    <row r="12" spans="1:11" ht="15" thickBot="1" x14ac:dyDescent="0.35">
      <c r="A12" s="68"/>
      <c r="B12" s="68"/>
      <c r="C12" s="68"/>
      <c r="D12" s="68"/>
      <c r="E12" s="68"/>
      <c r="F12" s="68"/>
      <c r="G12" s="15"/>
      <c r="H12" s="15"/>
      <c r="I12" s="15"/>
      <c r="J12" s="15"/>
    </row>
    <row r="13" spans="1:11" ht="37.5" customHeight="1" x14ac:dyDescent="0.3">
      <c r="A13" s="208" t="s">
        <v>173</v>
      </c>
      <c r="D13" s="138" t="s">
        <v>174</v>
      </c>
      <c r="E13" s="139" t="s">
        <v>175</v>
      </c>
      <c r="F13" s="211" t="s">
        <v>176</v>
      </c>
      <c r="G13" s="197" t="s">
        <v>177</v>
      </c>
      <c r="H13" s="198"/>
      <c r="I13" s="199"/>
      <c r="J13" s="199" t="s">
        <v>178</v>
      </c>
      <c r="K13" s="205" t="s">
        <v>179</v>
      </c>
    </row>
    <row r="14" spans="1:11" ht="31.5" customHeight="1" x14ac:dyDescent="0.3">
      <c r="A14" s="209"/>
      <c r="D14" s="213" t="s">
        <v>173</v>
      </c>
      <c r="E14" s="215" t="s">
        <v>173</v>
      </c>
      <c r="F14" s="211"/>
      <c r="G14" s="200"/>
      <c r="H14" s="201"/>
      <c r="I14" s="202"/>
      <c r="J14" s="203"/>
      <c r="K14" s="206"/>
    </row>
    <row r="15" spans="1:11" ht="49.5" customHeight="1" x14ac:dyDescent="0.3">
      <c r="A15" s="210"/>
      <c r="D15" s="214"/>
      <c r="E15" s="216"/>
      <c r="F15" s="212"/>
      <c r="G15" s="157" t="s">
        <v>180</v>
      </c>
      <c r="H15" s="157" t="s">
        <v>181</v>
      </c>
      <c r="I15" s="160" t="s">
        <v>182</v>
      </c>
      <c r="J15" s="204"/>
      <c r="K15" s="207"/>
    </row>
    <row r="16" spans="1:11" ht="15" thickBot="1" x14ac:dyDescent="0.35">
      <c r="A16" s="73">
        <f>G16/F16*100</f>
        <v>42.539682539682538</v>
      </c>
      <c r="D16" s="140">
        <f>H16/J16*100</f>
        <v>45.564516129032256</v>
      </c>
      <c r="E16" s="141">
        <f>I16/K16*100</f>
        <v>31.343283582089555</v>
      </c>
      <c r="F16" s="145">
        <f>'Unos podataka'!D88</f>
        <v>315</v>
      </c>
      <c r="G16" s="146">
        <f>'Unos podataka'!D89</f>
        <v>134</v>
      </c>
      <c r="H16" s="146">
        <f>'Unos podataka'!D90</f>
        <v>113</v>
      </c>
      <c r="I16" s="146">
        <f>G16-H16</f>
        <v>21</v>
      </c>
      <c r="J16" s="159">
        <f>'Unos podataka'!D91</f>
        <v>248</v>
      </c>
      <c r="K16" s="35">
        <f>F16-J16</f>
        <v>67</v>
      </c>
    </row>
    <row r="17" spans="1:10" x14ac:dyDescent="0.3">
      <c r="D17" s="15"/>
      <c r="E17" s="15"/>
      <c r="F17" s="16"/>
      <c r="G17" s="15"/>
      <c r="H17" s="15"/>
      <c r="I17" s="15"/>
      <c r="J17" s="15"/>
    </row>
    <row r="18" spans="1:10" x14ac:dyDescent="0.3">
      <c r="D18" s="15"/>
      <c r="E18" s="15"/>
      <c r="F18" s="16"/>
      <c r="G18" s="15"/>
      <c r="H18" s="15"/>
      <c r="I18" s="15"/>
      <c r="J18" s="15"/>
    </row>
    <row r="19" spans="1:10" x14ac:dyDescent="0.3">
      <c r="A19" s="67" t="s">
        <v>183</v>
      </c>
      <c r="B19" s="67"/>
      <c r="C19" s="67"/>
      <c r="D19" s="67"/>
      <c r="E19" s="67"/>
      <c r="F19" s="67"/>
      <c r="G19" s="67"/>
      <c r="H19" s="67"/>
      <c r="I19" s="67"/>
      <c r="J19" s="68"/>
    </row>
    <row r="20" spans="1:10" ht="15" thickBot="1" x14ac:dyDescent="0.35">
      <c r="D20" s="15"/>
      <c r="E20" s="15"/>
      <c r="F20" s="15"/>
      <c r="G20" s="15"/>
      <c r="H20" s="15"/>
      <c r="I20" s="15"/>
      <c r="J20" s="16"/>
    </row>
    <row r="21" spans="1:10" ht="65.25" customHeight="1" x14ac:dyDescent="0.3">
      <c r="A21" s="71" t="s">
        <v>184</v>
      </c>
      <c r="D21" s="134" t="s">
        <v>176</v>
      </c>
      <c r="E21" s="134" t="s">
        <v>185</v>
      </c>
      <c r="F21" s="134" t="s">
        <v>186</v>
      </c>
      <c r="G21" s="134" t="s">
        <v>187</v>
      </c>
      <c r="H21" s="134" t="s">
        <v>188</v>
      </c>
      <c r="I21" s="134" t="s">
        <v>189</v>
      </c>
      <c r="J21" s="24"/>
    </row>
    <row r="22" spans="1:10" ht="15" thickBot="1" x14ac:dyDescent="0.35">
      <c r="A22" s="74">
        <f>((E22+F22+G22-3)/18)*100</f>
        <v>75.777777777777771</v>
      </c>
      <c r="D22" s="70">
        <f>'Unos podataka'!D94</f>
        <v>540</v>
      </c>
      <c r="E22" s="70">
        <f>'Unos podataka'!D95</f>
        <v>5.51</v>
      </c>
      <c r="F22" s="70">
        <f>'Unos podataka'!D96</f>
        <v>5.5</v>
      </c>
      <c r="G22" s="70">
        <f>'Unos podataka'!D97</f>
        <v>5.63</v>
      </c>
      <c r="H22" s="72">
        <f>'Unos podataka'!D98</f>
        <v>279</v>
      </c>
      <c r="I22" s="72">
        <f>'Unos podataka'!D99</f>
        <v>69</v>
      </c>
      <c r="J22" s="26"/>
    </row>
    <row r="23" spans="1:10" ht="65.099999999999994" customHeight="1" x14ac:dyDescent="0.3">
      <c r="A23" s="71" t="s">
        <v>190</v>
      </c>
      <c r="D23" s="15"/>
      <c r="E23" s="15"/>
      <c r="F23" s="15"/>
      <c r="G23" s="16"/>
      <c r="H23" s="31"/>
      <c r="I23" s="31"/>
      <c r="J23" s="26"/>
    </row>
    <row r="24" spans="1:10" ht="15" thickBot="1" x14ac:dyDescent="0.35">
      <c r="A24" s="73">
        <f>(H22/D22*100)-(I22/D22*100)</f>
        <v>38.888888888888893</v>
      </c>
      <c r="D24" s="15"/>
      <c r="E24" s="15"/>
      <c r="F24" s="15"/>
      <c r="G24" s="16"/>
      <c r="H24" s="31"/>
      <c r="I24" s="31"/>
      <c r="J24" s="26"/>
    </row>
    <row r="25" spans="1:10" x14ac:dyDescent="0.3">
      <c r="A25" s="2"/>
      <c r="D25" s="15"/>
      <c r="E25" s="15"/>
      <c r="F25" s="15"/>
      <c r="G25" s="16"/>
      <c r="H25" s="31"/>
      <c r="I25" s="31"/>
      <c r="J25" s="26"/>
    </row>
    <row r="26" spans="1:10" x14ac:dyDescent="0.3">
      <c r="D26" s="15"/>
      <c r="E26" s="15"/>
      <c r="F26" s="15"/>
      <c r="G26" s="15"/>
      <c r="H26" s="15"/>
      <c r="I26" s="15"/>
      <c r="J26" s="15"/>
    </row>
    <row r="27" spans="1:10" x14ac:dyDescent="0.3">
      <c r="A27" s="67" t="s">
        <v>191</v>
      </c>
      <c r="B27" s="67"/>
      <c r="C27" s="67"/>
      <c r="D27" s="67"/>
      <c r="E27" s="67"/>
      <c r="F27" s="68"/>
      <c r="G27" s="15"/>
      <c r="H27" s="15"/>
      <c r="I27" s="15"/>
      <c r="J27" s="15"/>
    </row>
    <row r="28" spans="1:10" ht="15" thickBot="1" x14ac:dyDescent="0.35">
      <c r="D28" s="15"/>
      <c r="E28" s="15"/>
      <c r="F28" s="16"/>
      <c r="G28" s="15"/>
      <c r="H28" s="15"/>
      <c r="I28" s="15"/>
      <c r="J28" s="15"/>
    </row>
    <row r="29" spans="1:10" ht="60" customHeight="1" x14ac:dyDescent="0.3">
      <c r="A29" s="77" t="s">
        <v>192</v>
      </c>
      <c r="D29" s="135" t="s">
        <v>193</v>
      </c>
      <c r="E29" s="135" t="s">
        <v>194</v>
      </c>
      <c r="F29" s="27"/>
      <c r="G29" s="15"/>
      <c r="H29" s="15"/>
      <c r="I29" s="15"/>
      <c r="J29" s="15"/>
    </row>
    <row r="30" spans="1:10" ht="15" thickBot="1" x14ac:dyDescent="0.35">
      <c r="A30" s="73">
        <f>E30/D30*100</f>
        <v>0</v>
      </c>
      <c r="D30" s="76">
        <f>'Unos podataka'!D15</f>
        <v>40</v>
      </c>
      <c r="E30" s="76">
        <f>'Unos podataka'!D16</f>
        <v>0</v>
      </c>
      <c r="F30" s="25"/>
      <c r="G30" s="15"/>
      <c r="H30" s="15"/>
      <c r="I30" s="15"/>
      <c r="J30" s="15"/>
    </row>
    <row r="31" spans="1:10" x14ac:dyDescent="0.3">
      <c r="D31" s="32"/>
      <c r="E31" s="32"/>
      <c r="F31" s="25"/>
      <c r="G31" s="15"/>
      <c r="H31" s="15"/>
      <c r="I31" s="15"/>
      <c r="J31" s="15"/>
    </row>
    <row r="32" spans="1:10" x14ac:dyDescent="0.3">
      <c r="D32" s="15"/>
      <c r="E32" s="15"/>
      <c r="F32" s="15"/>
      <c r="G32" s="15"/>
      <c r="H32" s="15"/>
      <c r="I32" s="15"/>
      <c r="J32" s="15"/>
    </row>
    <row r="33" spans="1:10" x14ac:dyDescent="0.3">
      <c r="A33" s="75" t="s">
        <v>195</v>
      </c>
      <c r="B33" s="75"/>
      <c r="C33" s="75"/>
      <c r="D33" s="75"/>
      <c r="E33" s="75"/>
      <c r="F33" s="15"/>
      <c r="G33" s="15"/>
      <c r="H33" s="15"/>
      <c r="I33" s="15"/>
      <c r="J33" s="15"/>
    </row>
    <row r="34" spans="1:10" ht="15" thickBot="1" x14ac:dyDescent="0.35">
      <c r="D34" s="15"/>
      <c r="E34" s="15"/>
      <c r="F34" s="15"/>
      <c r="G34" s="15"/>
      <c r="H34" s="15"/>
      <c r="I34" s="15"/>
      <c r="J34" s="15"/>
    </row>
    <row r="35" spans="1:10" ht="60" customHeight="1" x14ac:dyDescent="0.3">
      <c r="A35" s="79" t="s">
        <v>196</v>
      </c>
      <c r="D35" s="78"/>
      <c r="E35" s="15"/>
      <c r="F35" s="15"/>
      <c r="G35" s="15"/>
      <c r="H35" s="15"/>
      <c r="I35" s="15"/>
      <c r="J35" s="15"/>
    </row>
    <row r="36" spans="1:10" ht="15" thickBot="1" x14ac:dyDescent="0.35">
      <c r="A36" s="80">
        <f>'Unos podataka'!D17</f>
        <v>0</v>
      </c>
      <c r="D36" s="29"/>
      <c r="E36" s="15"/>
      <c r="F36" s="15"/>
      <c r="G36" s="15"/>
      <c r="H36" s="15"/>
      <c r="I36" s="15"/>
      <c r="J36" s="15"/>
    </row>
  </sheetData>
  <sheetProtection algorithmName="SHA-512" hashValue="om32haays9wGxsy++J0EJhbXPo143eGq9r+dUsKKaDLXeTWt6A1W1k9PnmVy0Hm9DgZR55TMzb9nSnbY6rt9zw==" saltValue="GHxCLpvF7klNq5vyMfR60g==" spinCount="100000" sheet="1" objects="1" scenarios="1"/>
  <mergeCells count="9">
    <mergeCell ref="G13:I14"/>
    <mergeCell ref="J13:J15"/>
    <mergeCell ref="K13:K15"/>
    <mergeCell ref="A1:I1"/>
    <mergeCell ref="A5:F5"/>
    <mergeCell ref="A13:A15"/>
    <mergeCell ref="F13:F15"/>
    <mergeCell ref="D14:D15"/>
    <mergeCell ref="E14:E15"/>
  </mergeCells>
  <dataValidations disablePrompts="1" count="1">
    <dataValidation type="whole" allowBlank="1" showInputMessage="1" showErrorMessage="1" sqref="E8:E9" xr:uid="{00000000-0002-0000-0100-000000000000}">
      <formula1>28</formula1>
      <formula2>31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W33"/>
  <sheetViews>
    <sheetView showGridLines="0" workbookViewId="0">
      <selection activeCell="A13" sqref="A13"/>
    </sheetView>
  </sheetViews>
  <sheetFormatPr defaultRowHeight="14.4" x14ac:dyDescent="0.3"/>
  <cols>
    <col min="1" max="1" width="30.6640625" customWidth="1"/>
    <col min="2" max="3" width="5.6640625" customWidth="1"/>
    <col min="4" max="23" width="30.6640625" customWidth="1"/>
  </cols>
  <sheetData>
    <row r="1" spans="1:23" ht="33.75" customHeight="1" x14ac:dyDescent="0.3">
      <c r="A1" s="225" t="s">
        <v>197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113"/>
      <c r="P1" s="113"/>
      <c r="Q1" s="113"/>
      <c r="R1" s="113"/>
      <c r="S1" s="113"/>
      <c r="T1" s="113"/>
      <c r="U1" s="113"/>
      <c r="V1" s="113"/>
      <c r="W1" s="113"/>
    </row>
    <row r="3" spans="1:23" ht="30" customHeight="1" x14ac:dyDescent="0.3">
      <c r="A3" s="66" t="str">
        <f>'Unos podataka'!D3</f>
        <v>Pakoštane</v>
      </c>
      <c r="B3" s="19"/>
      <c r="C3" s="19"/>
      <c r="D3" s="7"/>
      <c r="E3" s="6"/>
    </row>
    <row r="5" spans="1:23" x14ac:dyDescent="0.3">
      <c r="A5" s="225" t="s">
        <v>198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23" ht="15" thickBot="1" x14ac:dyDescent="0.35">
      <c r="B6" s="2"/>
      <c r="C6" s="2"/>
      <c r="D6" s="15"/>
      <c r="E6" s="15"/>
      <c r="F6" s="15"/>
      <c r="G6" s="15"/>
      <c r="H6" s="15"/>
      <c r="I6" s="15"/>
      <c r="J6" s="15"/>
      <c r="K6" s="15"/>
    </row>
    <row r="7" spans="1:23" ht="115.2" x14ac:dyDescent="0.3">
      <c r="A7" s="22" t="s">
        <v>199</v>
      </c>
      <c r="B7" s="20"/>
      <c r="C7" s="20"/>
      <c r="D7" s="110" t="s">
        <v>200</v>
      </c>
      <c r="E7" s="110" t="s">
        <v>201</v>
      </c>
      <c r="F7" s="110" t="s">
        <v>202</v>
      </c>
      <c r="G7" s="110" t="s">
        <v>203</v>
      </c>
      <c r="H7" s="110" t="s">
        <v>204</v>
      </c>
      <c r="I7" s="110" t="s">
        <v>205</v>
      </c>
      <c r="J7" s="110" t="s">
        <v>206</v>
      </c>
      <c r="K7" s="110" t="s">
        <v>207</v>
      </c>
      <c r="L7" s="110" t="s">
        <v>208</v>
      </c>
    </row>
    <row r="8" spans="1:23" ht="15" thickBot="1" x14ac:dyDescent="0.35">
      <c r="A8" s="23">
        <f>K8/L8*100</f>
        <v>273.02354487655606</v>
      </c>
      <c r="B8" s="21"/>
      <c r="C8" s="21"/>
      <c r="D8" s="105">
        <f>'Unos podataka'!D22</f>
        <v>19059</v>
      </c>
      <c r="E8" s="106">
        <f>'Unos podataka'!D21</f>
        <v>131364</v>
      </c>
      <c r="F8" s="106">
        <f>'Unos podataka'!D12</f>
        <v>287</v>
      </c>
      <c r="G8" s="106">
        <f>'Unos podataka'!D11</f>
        <v>287530</v>
      </c>
      <c r="H8" s="18">
        <f>'Unos podataka'!E9</f>
        <v>31</v>
      </c>
      <c r="I8" s="18">
        <f>'Unos podataka'!E7</f>
        <v>31</v>
      </c>
      <c r="J8" s="106">
        <f>'Unos podataka'!D4</f>
        <v>4268</v>
      </c>
      <c r="K8" s="107">
        <f t="shared" ref="K8" si="0">(E8*H8-D8*I8)/(G8*H8-F8*I8)</f>
        <v>0.39097558513175257</v>
      </c>
      <c r="L8" s="17">
        <f t="shared" ref="L8" si="1">((G8*D8-F8*E8)/(G8*H8-F8*I8))/J8</f>
        <v>0.14320214958329947</v>
      </c>
    </row>
    <row r="9" spans="1:23" x14ac:dyDescent="0.3">
      <c r="B9" s="2"/>
      <c r="C9" s="2"/>
      <c r="D9" s="15"/>
      <c r="E9" s="15"/>
      <c r="F9" s="15"/>
      <c r="G9" s="15"/>
      <c r="H9" s="15"/>
      <c r="I9" s="15"/>
      <c r="J9" s="15"/>
      <c r="K9" s="15"/>
    </row>
    <row r="10" spans="1:23" x14ac:dyDescent="0.3">
      <c r="A10" s="2"/>
      <c r="B10" s="2"/>
      <c r="C10" s="2"/>
      <c r="D10" s="224"/>
      <c r="E10" s="224"/>
      <c r="F10" s="224"/>
      <c r="G10" s="16"/>
      <c r="H10" s="16"/>
      <c r="I10" s="16"/>
      <c r="J10" s="16"/>
      <c r="K10" s="16"/>
    </row>
    <row r="11" spans="1:23" x14ac:dyDescent="0.3">
      <c r="A11" s="229" t="s">
        <v>209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</row>
    <row r="12" spans="1:23" ht="15" thickBot="1" x14ac:dyDescent="0.35">
      <c r="A12" s="2"/>
      <c r="B12" s="2"/>
      <c r="C12" s="2"/>
      <c r="D12" s="24"/>
      <c r="E12" s="24"/>
      <c r="F12" s="24"/>
      <c r="G12" s="16"/>
      <c r="H12" s="16"/>
      <c r="I12" s="16"/>
      <c r="J12" s="16"/>
      <c r="K12" s="16"/>
    </row>
    <row r="13" spans="1:23" ht="120" customHeight="1" x14ac:dyDescent="0.3">
      <c r="A13" s="42" t="s">
        <v>210</v>
      </c>
      <c r="B13" s="16"/>
      <c r="C13" s="16"/>
      <c r="D13" s="111" t="s">
        <v>211</v>
      </c>
      <c r="E13" s="111" t="s">
        <v>212</v>
      </c>
      <c r="F13" s="111" t="s">
        <v>213</v>
      </c>
      <c r="G13" s="111" t="s">
        <v>214</v>
      </c>
      <c r="H13" s="111" t="s">
        <v>215</v>
      </c>
      <c r="I13" s="111" t="s">
        <v>204</v>
      </c>
      <c r="J13" s="111" t="s">
        <v>205</v>
      </c>
      <c r="K13" s="111" t="s">
        <v>216</v>
      </c>
      <c r="L13" s="111" t="s">
        <v>217</v>
      </c>
      <c r="M13" s="111" t="s">
        <v>218</v>
      </c>
      <c r="N13" s="111" t="s">
        <v>219</v>
      </c>
    </row>
    <row r="14" spans="1:23" ht="15" thickBot="1" x14ac:dyDescent="0.35">
      <c r="A14" s="43">
        <f>M14/N14*100</f>
        <v>354.12429871558567</v>
      </c>
      <c r="B14" s="2"/>
      <c r="C14" s="2"/>
      <c r="D14" s="65">
        <f>'Unos podataka'!D32</f>
        <v>121.2</v>
      </c>
      <c r="E14" s="65">
        <f>'Unos podataka'!D31</f>
        <v>548.46</v>
      </c>
      <c r="F14" s="18">
        <f>'Unos podataka'!D12</f>
        <v>287</v>
      </c>
      <c r="G14" s="34">
        <f>'Unos podataka'!D11</f>
        <v>287530</v>
      </c>
      <c r="H14" s="35">
        <f>'Unos podataka'!D4</f>
        <v>4268</v>
      </c>
      <c r="I14" s="35">
        <f>'Unos podataka'!E9</f>
        <v>31</v>
      </c>
      <c r="J14" s="35">
        <f>'Unos podataka'!E7</f>
        <v>31</v>
      </c>
      <c r="K14" s="36">
        <f t="shared" ref="K14" si="2">(E14*I14-D14*J14)/(G14*I14-F14*J14)</f>
        <v>1.4874513913306854E-3</v>
      </c>
      <c r="L14" s="36">
        <f t="shared" ref="L14" si="3">((G14*D14-F14*E14)/(G14*I14-F14*J14))/H14</f>
        <v>9.1281782999280529E-4</v>
      </c>
      <c r="M14" s="36">
        <f t="shared" ref="M14" si="4">G14*K14</f>
        <v>427.68689854931199</v>
      </c>
      <c r="N14" s="36">
        <f t="shared" ref="N14" si="5">H14*J14*L14</f>
        <v>120.77310145068809</v>
      </c>
    </row>
    <row r="15" spans="1:23" x14ac:dyDescent="0.3">
      <c r="A15" s="2"/>
      <c r="B15" s="2"/>
      <c r="C15" s="2"/>
      <c r="D15" s="224"/>
      <c r="E15" s="224"/>
      <c r="F15" s="224"/>
      <c r="G15" s="224"/>
      <c r="H15" s="224"/>
      <c r="I15" s="224"/>
      <c r="J15" s="224"/>
      <c r="K15" s="224"/>
    </row>
    <row r="16" spans="1:23" x14ac:dyDescent="0.3">
      <c r="A16" s="2"/>
      <c r="B16" s="2"/>
      <c r="C16" s="2"/>
      <c r="D16" s="16"/>
      <c r="E16" s="16"/>
      <c r="F16" s="16"/>
      <c r="G16" s="16"/>
      <c r="H16" s="16"/>
      <c r="I16" s="16"/>
      <c r="J16" s="16"/>
      <c r="K16" s="16"/>
    </row>
    <row r="17" spans="1:23" ht="15" customHeight="1" x14ac:dyDescent="0.3">
      <c r="A17" s="225" t="s">
        <v>220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</row>
    <row r="18" spans="1:23" ht="15" thickBot="1" x14ac:dyDescent="0.35">
      <c r="A18" s="2"/>
      <c r="B18" s="2"/>
      <c r="C18" s="2"/>
      <c r="D18" s="16"/>
      <c r="E18" s="16"/>
      <c r="F18" s="16"/>
      <c r="G18" s="16"/>
      <c r="H18" s="25"/>
      <c r="I18" s="26"/>
      <c r="J18" s="26"/>
      <c r="K18" s="26"/>
    </row>
    <row r="19" spans="1:23" ht="15.75" customHeight="1" x14ac:dyDescent="0.3">
      <c r="A19" s="234" t="s">
        <v>221</v>
      </c>
      <c r="B19" s="16"/>
      <c r="C19" s="16"/>
      <c r="D19" s="230" t="s">
        <v>222</v>
      </c>
      <c r="E19" s="232" t="s">
        <v>223</v>
      </c>
      <c r="F19" s="232" t="s">
        <v>224</v>
      </c>
      <c r="G19" s="232" t="s">
        <v>225</v>
      </c>
      <c r="H19" s="232" t="s">
        <v>226</v>
      </c>
      <c r="I19" s="232" t="s">
        <v>227</v>
      </c>
      <c r="J19" s="232" t="s">
        <v>228</v>
      </c>
      <c r="K19" s="232" t="s">
        <v>229</v>
      </c>
      <c r="L19" s="218" t="s">
        <v>230</v>
      </c>
      <c r="M19" s="220" t="s">
        <v>231</v>
      </c>
      <c r="N19" s="221"/>
      <c r="O19" s="222" t="s">
        <v>232</v>
      </c>
      <c r="P19" s="222"/>
      <c r="Q19" s="222"/>
      <c r="R19" s="222"/>
      <c r="S19" s="222"/>
      <c r="T19" s="222"/>
      <c r="U19" s="222"/>
      <c r="V19" s="222"/>
      <c r="W19" s="223"/>
    </row>
    <row r="20" spans="1:23" ht="105" customHeight="1" x14ac:dyDescent="0.3">
      <c r="A20" s="235"/>
      <c r="B20" s="16"/>
      <c r="C20" s="16"/>
      <c r="D20" s="231"/>
      <c r="E20" s="233"/>
      <c r="F20" s="233"/>
      <c r="G20" s="233"/>
      <c r="H20" s="233"/>
      <c r="I20" s="233"/>
      <c r="J20" s="233"/>
      <c r="K20" s="233"/>
      <c r="L20" s="219"/>
      <c r="M20" s="125" t="s">
        <v>233</v>
      </c>
      <c r="N20" s="110" t="s">
        <v>234</v>
      </c>
      <c r="O20" s="110" t="s">
        <v>235</v>
      </c>
      <c r="P20" s="110" t="s">
        <v>236</v>
      </c>
      <c r="Q20" s="110" t="s">
        <v>237</v>
      </c>
      <c r="R20" s="110" t="s">
        <v>238</v>
      </c>
      <c r="S20" s="110" t="s">
        <v>239</v>
      </c>
      <c r="T20" s="110" t="s">
        <v>240</v>
      </c>
      <c r="U20" s="110" t="s">
        <v>241</v>
      </c>
      <c r="V20" s="110" t="s">
        <v>242</v>
      </c>
      <c r="W20" s="110" t="s">
        <v>243</v>
      </c>
    </row>
    <row r="21" spans="1:23" ht="15" thickBot="1" x14ac:dyDescent="0.35">
      <c r="A21" s="44">
        <f>N21/M21*100</f>
        <v>50.632911392405063</v>
      </c>
      <c r="B21" s="16"/>
      <c r="C21" s="16"/>
      <c r="D21" s="127">
        <f>O21/M21*100</f>
        <v>0</v>
      </c>
      <c r="E21" s="128">
        <f>P21/M21*100</f>
        <v>0</v>
      </c>
      <c r="F21" s="129">
        <f>Q21/M21*100</f>
        <v>0</v>
      </c>
      <c r="G21" s="129">
        <f>R21/M21*100</f>
        <v>50.632911392405063</v>
      </c>
      <c r="H21" s="129">
        <f>S21/M21*100</f>
        <v>0</v>
      </c>
      <c r="I21" s="130">
        <f>T21/M21*100</f>
        <v>0</v>
      </c>
      <c r="J21" s="131">
        <f>U21/M21*100</f>
        <v>0</v>
      </c>
      <c r="K21" s="130">
        <f>V21/M21*100</f>
        <v>0</v>
      </c>
      <c r="L21" s="132">
        <f>W21/M21*100</f>
        <v>0</v>
      </c>
      <c r="M21" s="133">
        <f>'Unos podataka'!D5</f>
        <v>7900</v>
      </c>
      <c r="N21" s="126">
        <f>O21+P21+Q21+R21+S21+T21+U21+V21+W21</f>
        <v>4000</v>
      </c>
      <c r="O21" s="37">
        <f>'Unos podataka'!D43</f>
        <v>0</v>
      </c>
      <c r="P21" s="37">
        <f>'Unos podataka'!D44</f>
        <v>0</v>
      </c>
      <c r="Q21" s="37">
        <f>'Unos podataka'!D45</f>
        <v>0</v>
      </c>
      <c r="R21" s="38">
        <f>'Unos podataka'!D46</f>
        <v>4000</v>
      </c>
      <c r="S21" s="37">
        <f>'Unos podataka'!D47</f>
        <v>0</v>
      </c>
      <c r="T21" s="39">
        <f>'Unos podataka'!D48</f>
        <v>0</v>
      </c>
      <c r="U21" s="39">
        <f>'Unos podataka'!D49</f>
        <v>0</v>
      </c>
      <c r="V21" s="40">
        <f>'Unos podataka'!D50</f>
        <v>0</v>
      </c>
      <c r="W21" s="41">
        <f>'Unos podataka'!D51</f>
        <v>0</v>
      </c>
    </row>
    <row r="22" spans="1:23" ht="15" customHeight="1" x14ac:dyDescent="0.3">
      <c r="A22" s="2"/>
      <c r="B22" s="2"/>
      <c r="C22" s="2"/>
      <c r="D22" s="27"/>
      <c r="E22" s="27"/>
      <c r="F22" s="27"/>
      <c r="G22" s="16"/>
      <c r="H22" s="16"/>
      <c r="I22" s="16"/>
      <c r="J22" s="16"/>
      <c r="K22" s="16"/>
    </row>
    <row r="23" spans="1:23" ht="15" customHeight="1" x14ac:dyDescent="0.3">
      <c r="A23" s="2"/>
      <c r="B23" s="2"/>
      <c r="C23" s="2"/>
      <c r="D23" s="28"/>
      <c r="E23" s="28"/>
      <c r="F23" s="25"/>
      <c r="G23" s="16"/>
      <c r="H23" s="16"/>
      <c r="I23" s="16"/>
      <c r="J23" s="16"/>
      <c r="K23" s="16"/>
    </row>
    <row r="24" spans="1:23" x14ac:dyDescent="0.3">
      <c r="A24" s="45" t="s">
        <v>244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23" ht="15" thickBot="1" x14ac:dyDescent="0.35">
      <c r="A25" s="2"/>
      <c r="B25" s="2"/>
      <c r="C25" s="2"/>
      <c r="D25" s="217"/>
      <c r="E25" s="217"/>
      <c r="F25" s="16"/>
      <c r="G25" s="16"/>
      <c r="H25" s="16"/>
      <c r="I25" s="16"/>
      <c r="J25" s="16"/>
      <c r="K25" s="16"/>
    </row>
    <row r="26" spans="1:23" ht="120" customHeight="1" x14ac:dyDescent="0.3">
      <c r="A26" s="42" t="s">
        <v>245</v>
      </c>
      <c r="B26" s="2"/>
      <c r="C26" s="2"/>
      <c r="D26" s="110" t="s">
        <v>246</v>
      </c>
      <c r="E26" s="110" t="s">
        <v>247</v>
      </c>
      <c r="F26" s="110" t="s">
        <v>248</v>
      </c>
      <c r="G26" s="110" t="s">
        <v>249</v>
      </c>
      <c r="H26" s="110" t="s">
        <v>250</v>
      </c>
      <c r="I26" s="110" t="s">
        <v>204</v>
      </c>
      <c r="J26" s="110" t="s">
        <v>205</v>
      </c>
      <c r="K26" s="110" t="s">
        <v>251</v>
      </c>
      <c r="L26" s="110" t="s">
        <v>252</v>
      </c>
    </row>
    <row r="27" spans="1:23" ht="15" customHeight="1" thickBot="1" x14ac:dyDescent="0.35">
      <c r="A27" s="55">
        <f>K27/L27*100</f>
        <v>48.39588564475352</v>
      </c>
      <c r="B27" s="2"/>
      <c r="C27" s="2"/>
      <c r="D27" s="46">
        <f>'Unos podataka'!D27</f>
        <v>1114330</v>
      </c>
      <c r="E27" s="46">
        <f>'Unos podataka'!D26</f>
        <v>2283910</v>
      </c>
      <c r="F27" s="47">
        <f>'Unos podataka'!D12</f>
        <v>287</v>
      </c>
      <c r="G27" s="48">
        <f>'Unos podataka'!D11</f>
        <v>287530</v>
      </c>
      <c r="H27" s="48">
        <f>'Unos podataka'!D4</f>
        <v>4268</v>
      </c>
      <c r="I27" s="48">
        <f>'Unos podataka'!E9</f>
        <v>31</v>
      </c>
      <c r="J27" s="48">
        <f>'Unos podataka'!E7</f>
        <v>31</v>
      </c>
      <c r="K27" s="49">
        <f t="shared" ref="K27" si="6">(E27*I27-D27*J27)/(G27*I27-F27*J27)</f>
        <v>4.0717441330162965</v>
      </c>
      <c r="L27" s="50">
        <f t="shared" ref="L27" si="7">((G27*D27-F27*E27)/(G27*I27-F27*J27))/H27</f>
        <v>8.4134096912796235</v>
      </c>
    </row>
    <row r="28" spans="1:23" x14ac:dyDescent="0.3">
      <c r="A28" s="2"/>
      <c r="B28" s="2"/>
      <c r="C28" s="2"/>
      <c r="D28" s="29"/>
      <c r="E28" s="16"/>
      <c r="F28" s="16"/>
      <c r="G28" s="16"/>
      <c r="H28" s="16"/>
      <c r="I28" s="16"/>
      <c r="J28" s="16"/>
      <c r="K28" s="16"/>
    </row>
    <row r="30" spans="1:23" x14ac:dyDescent="0.3">
      <c r="A30" s="229" t="s">
        <v>253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1:23" ht="15" thickBot="1" x14ac:dyDescent="0.35"/>
    <row r="32" spans="1:23" ht="120" customHeight="1" x14ac:dyDescent="0.3">
      <c r="A32" s="53" t="s">
        <v>254</v>
      </c>
      <c r="D32" s="54" t="s">
        <v>255</v>
      </c>
      <c r="E32" s="54" t="s">
        <v>256</v>
      </c>
      <c r="F32" s="134" t="s">
        <v>257</v>
      </c>
      <c r="G32" s="134" t="s">
        <v>103</v>
      </c>
      <c r="H32" s="134" t="s">
        <v>105</v>
      </c>
      <c r="I32" s="236" t="s">
        <v>258</v>
      </c>
      <c r="J32" s="236"/>
      <c r="K32" s="236"/>
      <c r="L32" s="236"/>
    </row>
    <row r="33" spans="1:12" ht="15" thickBot="1" x14ac:dyDescent="0.35">
      <c r="A33" s="56" t="str">
        <f>'Unos podataka'!D55</f>
        <v>NE</v>
      </c>
      <c r="D33" s="137" t="e">
        <f>(G33+H33)/F33*100</f>
        <v>#DIV/0!</v>
      </c>
      <c r="E33" s="137" t="e">
        <f>H33/F33*100</f>
        <v>#DIV/0!</v>
      </c>
      <c r="F33" s="52">
        <f>'Unos podataka'!D57</f>
        <v>0</v>
      </c>
      <c r="G33" s="52">
        <f>'Unos podataka'!D58</f>
        <v>0</v>
      </c>
      <c r="H33" s="52">
        <f>'Unos podataka'!D59</f>
        <v>0</v>
      </c>
      <c r="I33" s="226" t="str">
        <f>'Unos podataka'!E56</f>
        <v>-link/ovi</v>
      </c>
      <c r="J33" s="227"/>
      <c r="K33" s="227"/>
      <c r="L33" s="228"/>
    </row>
  </sheetData>
  <sheetProtection algorithmName="SHA-512" hashValue="VlxNWN5y0iehrl4ODEDR+ww6HLneyUrZ7yhpnSLk81frAbdrGbK78XNeufDYgd+wPw5DuZu0rUTlQShOkt+SCA==" saltValue="D0WB+7/e6bvYx05JQfF5Xg==" spinCount="100000" sheet="1" objects="1" scenarios="1"/>
  <mergeCells count="22">
    <mergeCell ref="A5:L5"/>
    <mergeCell ref="I33:L33"/>
    <mergeCell ref="A30:L30"/>
    <mergeCell ref="A1:N1"/>
    <mergeCell ref="D19:D20"/>
    <mergeCell ref="E19:E20"/>
    <mergeCell ref="A11:N11"/>
    <mergeCell ref="A17:W17"/>
    <mergeCell ref="A19:A20"/>
    <mergeCell ref="I32:L32"/>
    <mergeCell ref="F19:F20"/>
    <mergeCell ref="G19:G20"/>
    <mergeCell ref="H19:H20"/>
    <mergeCell ref="I19:I20"/>
    <mergeCell ref="J19:J20"/>
    <mergeCell ref="K19:K20"/>
    <mergeCell ref="D25:E25"/>
    <mergeCell ref="L19:L20"/>
    <mergeCell ref="M19:N19"/>
    <mergeCell ref="O19:W19"/>
    <mergeCell ref="D10:F10"/>
    <mergeCell ref="D15:K15"/>
  </mergeCells>
  <pageMargins left="0.7" right="0.7" top="0.75" bottom="0.75" header="0.3" footer="0.3"/>
  <pageSetup paperSize="9" orientation="portrait" verticalDpi="0" r:id="rId1"/>
  <ignoredErrors>
    <ignoredError sqref="D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O37"/>
  <sheetViews>
    <sheetView showGridLines="0" workbookViewId="0">
      <selection activeCell="A19" sqref="A19:B31"/>
    </sheetView>
  </sheetViews>
  <sheetFormatPr defaultRowHeight="14.4" x14ac:dyDescent="0.3"/>
  <cols>
    <col min="2" max="2" width="30.6640625" customWidth="1"/>
    <col min="3" max="3" width="5.6640625" customWidth="1"/>
    <col min="4" max="15" width="30.6640625" customWidth="1"/>
  </cols>
  <sheetData>
    <row r="1" spans="1:15" ht="33.75" customHeight="1" x14ac:dyDescent="0.3">
      <c r="A1" s="241" t="s">
        <v>259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3" spans="1:15" ht="30" customHeight="1" x14ac:dyDescent="0.3">
      <c r="A3" s="242" t="str">
        <f>'Unos podataka'!D3</f>
        <v>Pakoštane</v>
      </c>
      <c r="B3" s="242"/>
    </row>
    <row r="4" spans="1:15" ht="15" customHeight="1" x14ac:dyDescent="0.3">
      <c r="A4" s="66"/>
      <c r="B4" s="66"/>
    </row>
    <row r="5" spans="1:15" ht="15" customHeight="1" x14ac:dyDescent="0.3">
      <c r="A5" s="243" t="s">
        <v>260</v>
      </c>
      <c r="B5" s="243"/>
      <c r="C5" s="243"/>
      <c r="D5" s="243"/>
      <c r="E5" s="243"/>
    </row>
    <row r="6" spans="1:15" ht="15" customHeight="1" thickBot="1" x14ac:dyDescent="0.35">
      <c r="A6" s="66"/>
      <c r="B6" s="66"/>
    </row>
    <row r="7" spans="1:15" ht="120" customHeight="1" x14ac:dyDescent="0.3">
      <c r="A7" s="237" t="s">
        <v>261</v>
      </c>
      <c r="B7" s="238"/>
    </row>
    <row r="8" spans="1:15" ht="15" customHeight="1" thickBot="1" x14ac:dyDescent="0.35">
      <c r="A8" s="244">
        <f>'Unos podataka'!D14</f>
        <v>35472</v>
      </c>
      <c r="B8" s="245"/>
    </row>
    <row r="9" spans="1:15" ht="15" customHeight="1" x14ac:dyDescent="0.3">
      <c r="A9" s="87"/>
      <c r="B9" s="88"/>
    </row>
    <row r="10" spans="1:15" ht="15" customHeight="1" x14ac:dyDescent="0.3">
      <c r="A10" s="87"/>
      <c r="B10" s="88"/>
    </row>
    <row r="11" spans="1:15" ht="15" customHeight="1" x14ac:dyDescent="0.3">
      <c r="A11" s="246" t="s">
        <v>262</v>
      </c>
      <c r="B11" s="246"/>
      <c r="C11" s="246"/>
      <c r="D11" s="246"/>
      <c r="E11" s="246"/>
    </row>
    <row r="12" spans="1:15" ht="15" customHeight="1" thickBot="1" x14ac:dyDescent="0.35">
      <c r="A12" s="87"/>
      <c r="B12" s="88"/>
    </row>
    <row r="13" spans="1:15" ht="120" customHeight="1" x14ac:dyDescent="0.3">
      <c r="A13" s="247" t="s">
        <v>263</v>
      </c>
      <c r="B13" s="248"/>
      <c r="D13" s="111" t="s">
        <v>264</v>
      </c>
      <c r="E13" s="111" t="s">
        <v>265</v>
      </c>
    </row>
    <row r="14" spans="1:15" ht="15" customHeight="1" thickBot="1" x14ac:dyDescent="0.35">
      <c r="A14" s="249">
        <f>D14/E14</f>
        <v>7.5742435485200756</v>
      </c>
      <c r="B14" s="250"/>
      <c r="D14" s="112">
        <f>'Unos podataka'!D10</f>
        <v>826812</v>
      </c>
      <c r="E14" s="112">
        <f>'Unos podataka'!D13</f>
        <v>109161</v>
      </c>
    </row>
    <row r="15" spans="1:15" ht="15" customHeight="1" x14ac:dyDescent="0.3">
      <c r="A15" s="87"/>
      <c r="B15" s="87"/>
      <c r="C15" s="2"/>
      <c r="D15" s="89"/>
      <c r="E15" s="89"/>
    </row>
    <row r="16" spans="1:15" x14ac:dyDescent="0.3">
      <c r="A16" s="2"/>
      <c r="B16" s="2"/>
      <c r="C16" s="2"/>
      <c r="D16" s="2"/>
      <c r="E16" s="2"/>
    </row>
    <row r="17" spans="1:6" x14ac:dyDescent="0.3">
      <c r="A17" s="243" t="s">
        <v>266</v>
      </c>
      <c r="B17" s="243"/>
      <c r="C17" s="243"/>
      <c r="D17" s="243"/>
      <c r="E17" s="243"/>
      <c r="F17" s="85"/>
    </row>
    <row r="18" spans="1:6" ht="15" thickBot="1" x14ac:dyDescent="0.35"/>
    <row r="19" spans="1:6" ht="120" customHeight="1" x14ac:dyDescent="0.3">
      <c r="A19" s="82" t="s">
        <v>267</v>
      </c>
      <c r="B19" s="86" t="s">
        <v>268</v>
      </c>
      <c r="D19" s="136" t="s">
        <v>115</v>
      </c>
      <c r="E19" s="136" t="s">
        <v>269</v>
      </c>
    </row>
    <row r="20" spans="1:6" x14ac:dyDescent="0.3">
      <c r="A20" s="83" t="s">
        <v>270</v>
      </c>
      <c r="B20" s="93">
        <f>E20/D20*100</f>
        <v>8.5972850678733028</v>
      </c>
      <c r="D20" s="90">
        <f>'Unos podataka'!C70</f>
        <v>1105</v>
      </c>
      <c r="E20" s="90">
        <f>'Unos podataka'!D70</f>
        <v>95</v>
      </c>
    </row>
    <row r="21" spans="1:6" x14ac:dyDescent="0.3">
      <c r="A21" s="83" t="s">
        <v>271</v>
      </c>
      <c r="B21" s="93">
        <f t="shared" ref="B21:B31" si="0">E21/D21*100</f>
        <v>17.721518987341771</v>
      </c>
      <c r="D21" s="90">
        <f>'Unos podataka'!C71</f>
        <v>1106</v>
      </c>
      <c r="E21" s="90">
        <f>'Unos podataka'!D71</f>
        <v>196</v>
      </c>
    </row>
    <row r="22" spans="1:6" x14ac:dyDescent="0.3">
      <c r="A22" s="83" t="s">
        <v>272</v>
      </c>
      <c r="B22" s="93">
        <f t="shared" si="0"/>
        <v>18.321299638989171</v>
      </c>
      <c r="D22" s="90">
        <f>'Unos podataka'!C72</f>
        <v>1108</v>
      </c>
      <c r="E22" s="90">
        <f>'Unos podataka'!D72</f>
        <v>203</v>
      </c>
    </row>
    <row r="23" spans="1:6" x14ac:dyDescent="0.3">
      <c r="A23" s="83" t="s">
        <v>273</v>
      </c>
      <c r="B23" s="93">
        <f t="shared" si="0"/>
        <v>20.289855072463769</v>
      </c>
      <c r="D23" s="90">
        <f>'Unos podataka'!C73</f>
        <v>1173</v>
      </c>
      <c r="E23" s="90">
        <f>'Unos podataka'!D73</f>
        <v>238</v>
      </c>
    </row>
    <row r="24" spans="1:6" x14ac:dyDescent="0.3">
      <c r="A24" s="83" t="s">
        <v>274</v>
      </c>
      <c r="B24" s="93">
        <f t="shared" si="0"/>
        <v>26.168929110105584</v>
      </c>
      <c r="D24" s="90">
        <f>'Unos podataka'!C74</f>
        <v>1326</v>
      </c>
      <c r="E24" s="90">
        <f>'Unos podataka'!D74</f>
        <v>347</v>
      </c>
    </row>
    <row r="25" spans="1:6" x14ac:dyDescent="0.3">
      <c r="A25" s="83" t="s">
        <v>275</v>
      </c>
      <c r="B25" s="93">
        <f t="shared" si="0"/>
        <v>32.80212483399734</v>
      </c>
      <c r="D25" s="90">
        <f>'Unos podataka'!C75</f>
        <v>1506</v>
      </c>
      <c r="E25" s="90">
        <f>'Unos podataka'!D75</f>
        <v>494</v>
      </c>
    </row>
    <row r="26" spans="1:6" x14ac:dyDescent="0.3">
      <c r="A26" s="83" t="s">
        <v>276</v>
      </c>
      <c r="B26" s="93">
        <f t="shared" si="0"/>
        <v>34.769230769230766</v>
      </c>
      <c r="D26" s="90">
        <f>'Unos podataka'!C76</f>
        <v>1625</v>
      </c>
      <c r="E26" s="90">
        <f>'Unos podataka'!D76</f>
        <v>565</v>
      </c>
    </row>
    <row r="27" spans="1:6" x14ac:dyDescent="0.3">
      <c r="A27" s="83" t="s">
        <v>277</v>
      </c>
      <c r="B27" s="93">
        <f t="shared" si="0"/>
        <v>34.192331866750472</v>
      </c>
      <c r="D27" s="90">
        <f>'Unos podataka'!C77</f>
        <v>1591</v>
      </c>
      <c r="E27" s="90">
        <f>'Unos podataka'!D77</f>
        <v>544</v>
      </c>
    </row>
    <row r="28" spans="1:6" x14ac:dyDescent="0.3">
      <c r="A28" s="83" t="s">
        <v>278</v>
      </c>
      <c r="B28" s="93">
        <f t="shared" si="0"/>
        <v>26.714801444043324</v>
      </c>
      <c r="D28" s="90">
        <f>'Unos podataka'!C78</f>
        <v>1385</v>
      </c>
      <c r="E28" s="90">
        <f>'Unos podataka'!D78</f>
        <v>370</v>
      </c>
    </row>
    <row r="29" spans="1:6" x14ac:dyDescent="0.3">
      <c r="A29" s="83" t="s">
        <v>279</v>
      </c>
      <c r="B29" s="93">
        <f t="shared" si="0"/>
        <v>18.322475570032573</v>
      </c>
      <c r="D29" s="90">
        <f>'Unos podataka'!C79</f>
        <v>1228</v>
      </c>
      <c r="E29" s="90">
        <f>'Unos podataka'!D79</f>
        <v>225</v>
      </c>
    </row>
    <row r="30" spans="1:6" x14ac:dyDescent="0.3">
      <c r="A30" s="83" t="s">
        <v>280</v>
      </c>
      <c r="B30" s="93">
        <f t="shared" si="0"/>
        <v>17.336683417085428</v>
      </c>
      <c r="D30" s="90">
        <f>'Unos podataka'!C80</f>
        <v>1194</v>
      </c>
      <c r="E30" s="90">
        <f>'Unos podataka'!D80</f>
        <v>207</v>
      </c>
    </row>
    <row r="31" spans="1:6" ht="15" thickBot="1" x14ac:dyDescent="0.35">
      <c r="A31" s="84" t="s">
        <v>281</v>
      </c>
      <c r="B31" s="108">
        <f t="shared" si="0"/>
        <v>16.736401673640167</v>
      </c>
      <c r="D31" s="90">
        <f>'Unos podataka'!C81</f>
        <v>1195</v>
      </c>
      <c r="E31" s="90">
        <f>'Unos podataka'!D81</f>
        <v>200</v>
      </c>
    </row>
    <row r="34" spans="1:6" ht="27.75" customHeight="1" x14ac:dyDescent="0.3">
      <c r="A34" s="251" t="s">
        <v>282</v>
      </c>
      <c r="B34" s="251"/>
      <c r="C34" s="251"/>
      <c r="D34" s="251"/>
      <c r="E34" s="251"/>
      <c r="F34" s="2"/>
    </row>
    <row r="35" spans="1:6" ht="15" thickBot="1" x14ac:dyDescent="0.35"/>
    <row r="36" spans="1:6" ht="120" customHeight="1" x14ac:dyDescent="0.3">
      <c r="A36" s="237" t="s">
        <v>283</v>
      </c>
      <c r="B36" s="238"/>
    </row>
    <row r="37" spans="1:6" ht="15" thickBot="1" x14ac:dyDescent="0.35">
      <c r="A37" s="239">
        <f>'Unos podataka'!D83</f>
        <v>0</v>
      </c>
      <c r="B37" s="240"/>
    </row>
  </sheetData>
  <sheetProtection algorithmName="SHA-512" hashValue="l0SQlodA3COwHiYs7h7aAs4RxaQrUWGjLorWDsZ8ZCqWBSRoDT/pNtj9uuiiUVTs/vc5CPe4DIzHnTH+s2pdLw==" saltValue="hI4LCbD+tmaaadSwdpNAXw==" spinCount="100000" sheet="1" objects="1" scenarios="1"/>
  <mergeCells count="12">
    <mergeCell ref="A36:B36"/>
    <mergeCell ref="A37:B37"/>
    <mergeCell ref="A1:O1"/>
    <mergeCell ref="A3:B3"/>
    <mergeCell ref="A17:E17"/>
    <mergeCell ref="A5:E5"/>
    <mergeCell ref="A7:B7"/>
    <mergeCell ref="A8:B8"/>
    <mergeCell ref="A11:E11"/>
    <mergeCell ref="A13:B13"/>
    <mergeCell ref="A14:B14"/>
    <mergeCell ref="A34:E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Q30"/>
  <sheetViews>
    <sheetView showGridLines="0" workbookViewId="0">
      <selection activeCell="C13" sqref="C13"/>
    </sheetView>
  </sheetViews>
  <sheetFormatPr defaultRowHeight="14.4" x14ac:dyDescent="0.3"/>
  <cols>
    <col min="1" max="1" width="5.6640625" customWidth="1"/>
    <col min="2" max="2" width="40.6640625" customWidth="1"/>
    <col min="3" max="3" width="20.6640625" customWidth="1"/>
    <col min="4" max="4" width="40.6640625" customWidth="1"/>
    <col min="5" max="5" width="20.6640625" customWidth="1"/>
    <col min="6" max="6" width="40.6640625" customWidth="1"/>
    <col min="7" max="7" width="20.6640625" customWidth="1"/>
    <col min="8" max="8" width="40.6640625" customWidth="1"/>
    <col min="9" max="9" width="20.6640625" customWidth="1"/>
    <col min="10" max="10" width="30.6640625" customWidth="1"/>
  </cols>
  <sheetData>
    <row r="1" spans="1:17" ht="33.75" customHeight="1" x14ac:dyDescent="0.3">
      <c r="A1" s="252" t="s">
        <v>284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  <c r="M1" s="68"/>
      <c r="N1" s="68"/>
      <c r="O1" s="68"/>
      <c r="P1" s="2"/>
      <c r="Q1" s="2"/>
    </row>
    <row r="3" spans="1:17" ht="30" customHeight="1" x14ac:dyDescent="0.3">
      <c r="A3" s="242" t="str">
        <f>'Unos podataka'!D3</f>
        <v>Pakoštane</v>
      </c>
      <c r="B3" s="242"/>
      <c r="C3" s="66"/>
    </row>
    <row r="5" spans="1:17" x14ac:dyDescent="0.3">
      <c r="A5" s="253" t="s">
        <v>285</v>
      </c>
      <c r="B5" s="253"/>
      <c r="C5" s="253"/>
      <c r="D5" s="2"/>
      <c r="E5" s="2"/>
    </row>
    <row r="6" spans="1:17" ht="15" thickBot="1" x14ac:dyDescent="0.35">
      <c r="B6" s="97"/>
      <c r="C6" s="97"/>
      <c r="D6" s="2"/>
      <c r="E6" s="2"/>
    </row>
    <row r="7" spans="1:17" ht="29.25" customHeight="1" x14ac:dyDescent="0.3">
      <c r="A7" s="254" t="s">
        <v>286</v>
      </c>
      <c r="B7" s="256" t="s">
        <v>287</v>
      </c>
      <c r="C7" s="256"/>
      <c r="D7" s="256" t="s">
        <v>288</v>
      </c>
      <c r="E7" s="256"/>
      <c r="F7" s="256" t="s">
        <v>289</v>
      </c>
      <c r="G7" s="256"/>
      <c r="H7" s="256" t="s">
        <v>75</v>
      </c>
      <c r="I7" s="257"/>
    </row>
    <row r="8" spans="1:17" ht="15.6" x14ac:dyDescent="0.3">
      <c r="A8" s="255"/>
      <c r="B8" s="115" t="s">
        <v>290</v>
      </c>
      <c r="C8" s="115" t="s">
        <v>291</v>
      </c>
      <c r="D8" s="115" t="s">
        <v>290</v>
      </c>
      <c r="E8" s="115" t="s">
        <v>291</v>
      </c>
      <c r="F8" s="115" t="s">
        <v>290</v>
      </c>
      <c r="G8" s="115" t="s">
        <v>291</v>
      </c>
      <c r="H8" s="115" t="s">
        <v>290</v>
      </c>
      <c r="I8" s="116" t="s">
        <v>292</v>
      </c>
    </row>
    <row r="9" spans="1:17" ht="57.6" x14ac:dyDescent="0.3">
      <c r="A9" s="118" t="s">
        <v>309</v>
      </c>
      <c r="B9" s="121" t="s">
        <v>318</v>
      </c>
      <c r="C9" s="121" t="s">
        <v>317</v>
      </c>
      <c r="D9" s="121" t="s">
        <v>325</v>
      </c>
      <c r="E9" s="121" t="s">
        <v>326</v>
      </c>
      <c r="F9" s="121" t="s">
        <v>330</v>
      </c>
      <c r="G9" s="121" t="s">
        <v>324</v>
      </c>
      <c r="H9" s="121" t="s">
        <v>331</v>
      </c>
      <c r="I9" s="122" t="s">
        <v>84</v>
      </c>
    </row>
    <row r="10" spans="1:17" ht="43.2" x14ac:dyDescent="0.3">
      <c r="A10" s="118" t="s">
        <v>310</v>
      </c>
      <c r="B10" s="121" t="s">
        <v>319</v>
      </c>
      <c r="C10" s="121" t="s">
        <v>320</v>
      </c>
      <c r="D10" s="121"/>
      <c r="E10" s="121"/>
      <c r="F10" s="121"/>
      <c r="G10" s="121"/>
      <c r="H10" s="121" t="s">
        <v>332</v>
      </c>
      <c r="I10" s="122" t="s">
        <v>82</v>
      </c>
    </row>
    <row r="11" spans="1:17" ht="43.2" x14ac:dyDescent="0.3">
      <c r="A11" s="118" t="s">
        <v>311</v>
      </c>
      <c r="B11" s="121" t="s">
        <v>333</v>
      </c>
      <c r="C11" s="121" t="s">
        <v>320</v>
      </c>
      <c r="D11" s="121"/>
      <c r="E11" s="121"/>
      <c r="F11" s="121"/>
      <c r="G11" s="121"/>
      <c r="H11" s="121"/>
      <c r="I11" s="122"/>
    </row>
    <row r="12" spans="1:17" ht="43.2" x14ac:dyDescent="0.3">
      <c r="A12" s="118" t="s">
        <v>312</v>
      </c>
      <c r="B12" s="121" t="s">
        <v>321</v>
      </c>
      <c r="C12" s="121" t="s">
        <v>322</v>
      </c>
      <c r="D12" s="121"/>
      <c r="E12" s="121"/>
      <c r="F12" s="121"/>
      <c r="G12" s="121"/>
      <c r="H12" s="121"/>
      <c r="I12" s="122"/>
    </row>
    <row r="13" spans="1:17" ht="43.2" x14ac:dyDescent="0.3">
      <c r="A13" s="119" t="s">
        <v>313</v>
      </c>
      <c r="B13" s="121" t="s">
        <v>323</v>
      </c>
      <c r="C13" s="121" t="s">
        <v>324</v>
      </c>
      <c r="D13" s="121"/>
      <c r="E13" s="121"/>
      <c r="F13" s="121"/>
      <c r="G13" s="121"/>
      <c r="H13" s="121"/>
      <c r="I13" s="122"/>
    </row>
    <row r="14" spans="1:17" ht="57.6" x14ac:dyDescent="0.3">
      <c r="A14" s="119" t="s">
        <v>314</v>
      </c>
      <c r="B14" s="121" t="s">
        <v>325</v>
      </c>
      <c r="C14" s="121" t="s">
        <v>326</v>
      </c>
      <c r="D14" s="121"/>
      <c r="E14" s="121"/>
      <c r="F14" s="121"/>
      <c r="G14" s="121"/>
      <c r="H14" s="121"/>
      <c r="I14" s="122"/>
    </row>
    <row r="15" spans="1:17" ht="43.2" x14ac:dyDescent="0.3">
      <c r="A15" s="119" t="s">
        <v>315</v>
      </c>
      <c r="B15" s="121" t="s">
        <v>327</v>
      </c>
      <c r="C15" s="121" t="s">
        <v>322</v>
      </c>
      <c r="D15" s="121"/>
      <c r="E15" s="121"/>
      <c r="F15" s="121"/>
      <c r="G15" s="121"/>
      <c r="H15" s="121"/>
      <c r="I15" s="122"/>
    </row>
    <row r="16" spans="1:17" ht="43.2" x14ac:dyDescent="0.3">
      <c r="A16" s="119" t="s">
        <v>316</v>
      </c>
      <c r="B16" s="121" t="s">
        <v>328</v>
      </c>
      <c r="C16" s="121" t="s">
        <v>324</v>
      </c>
      <c r="D16" s="121"/>
      <c r="E16" s="121"/>
      <c r="F16" s="121"/>
      <c r="G16" s="121"/>
      <c r="H16" s="121"/>
      <c r="I16" s="122"/>
    </row>
    <row r="17" spans="1:9" ht="43.2" x14ac:dyDescent="0.3">
      <c r="A17" s="119" t="s">
        <v>329</v>
      </c>
      <c r="B17" s="121" t="s">
        <v>330</v>
      </c>
      <c r="C17" s="121" t="s">
        <v>324</v>
      </c>
      <c r="D17" s="121"/>
      <c r="E17" s="121"/>
      <c r="F17" s="121"/>
      <c r="G17" s="121"/>
      <c r="H17" s="121"/>
      <c r="I17" s="122"/>
    </row>
    <row r="18" spans="1:9" x14ac:dyDescent="0.3">
      <c r="A18" s="119"/>
      <c r="B18" s="121"/>
      <c r="C18" s="121"/>
      <c r="D18" s="121"/>
      <c r="E18" s="121"/>
      <c r="F18" s="121"/>
      <c r="G18" s="121"/>
      <c r="H18" s="121"/>
      <c r="I18" s="122"/>
    </row>
    <row r="19" spans="1:9" x14ac:dyDescent="0.3">
      <c r="A19" s="119"/>
      <c r="B19" s="121"/>
      <c r="C19" s="121"/>
      <c r="D19" s="121"/>
      <c r="E19" s="121"/>
      <c r="F19" s="121"/>
      <c r="G19" s="121"/>
      <c r="H19" s="121"/>
      <c r="I19" s="122"/>
    </row>
    <row r="20" spans="1:9" x14ac:dyDescent="0.3">
      <c r="A20" s="119"/>
      <c r="B20" s="121"/>
      <c r="C20" s="121"/>
      <c r="D20" s="121"/>
      <c r="E20" s="121"/>
      <c r="F20" s="121"/>
      <c r="G20" s="121"/>
      <c r="H20" s="121"/>
      <c r="I20" s="122"/>
    </row>
    <row r="21" spans="1:9" x14ac:dyDescent="0.3">
      <c r="A21" s="119"/>
      <c r="B21" s="121"/>
      <c r="C21" s="121"/>
      <c r="D21" s="121"/>
      <c r="E21" s="121"/>
      <c r="F21" s="121"/>
      <c r="G21" s="121"/>
      <c r="H21" s="121"/>
      <c r="I21" s="122"/>
    </row>
    <row r="22" spans="1:9" x14ac:dyDescent="0.3">
      <c r="A22" s="119"/>
      <c r="B22" s="121"/>
      <c r="C22" s="121"/>
      <c r="D22" s="121"/>
      <c r="E22" s="121"/>
      <c r="F22" s="121"/>
      <c r="G22" s="121"/>
      <c r="H22" s="121"/>
      <c r="I22" s="122"/>
    </row>
    <row r="23" spans="1:9" x14ac:dyDescent="0.3">
      <c r="A23" s="119"/>
      <c r="B23" s="121"/>
      <c r="C23" s="121"/>
      <c r="D23" s="121"/>
      <c r="E23" s="121"/>
      <c r="F23" s="121"/>
      <c r="G23" s="121"/>
      <c r="H23" s="121"/>
      <c r="I23" s="122"/>
    </row>
    <row r="24" spans="1:9" x14ac:dyDescent="0.3">
      <c r="A24" s="119"/>
      <c r="B24" s="121"/>
      <c r="C24" s="121"/>
      <c r="D24" s="121"/>
      <c r="E24" s="121"/>
      <c r="F24" s="121"/>
      <c r="G24" s="121"/>
      <c r="H24" s="121"/>
      <c r="I24" s="122"/>
    </row>
    <row r="25" spans="1:9" x14ac:dyDescent="0.3">
      <c r="A25" s="119"/>
      <c r="B25" s="121"/>
      <c r="C25" s="121"/>
      <c r="D25" s="121"/>
      <c r="E25" s="121"/>
      <c r="F25" s="121"/>
      <c r="G25" s="121"/>
      <c r="H25" s="121"/>
      <c r="I25" s="122"/>
    </row>
    <row r="26" spans="1:9" x14ac:dyDescent="0.3">
      <c r="A26" s="119"/>
      <c r="B26" s="121"/>
      <c r="C26" s="121"/>
      <c r="D26" s="121"/>
      <c r="E26" s="121"/>
      <c r="F26" s="121"/>
      <c r="G26" s="121"/>
      <c r="H26" s="121"/>
      <c r="I26" s="122"/>
    </row>
    <row r="27" spans="1:9" x14ac:dyDescent="0.3">
      <c r="A27" s="119"/>
      <c r="B27" s="121"/>
      <c r="C27" s="121"/>
      <c r="D27" s="121"/>
      <c r="E27" s="121"/>
      <c r="F27" s="121"/>
      <c r="G27" s="121"/>
      <c r="H27" s="121"/>
      <c r="I27" s="122"/>
    </row>
    <row r="28" spans="1:9" x14ac:dyDescent="0.3">
      <c r="A28" s="119"/>
      <c r="B28" s="121"/>
      <c r="C28" s="121"/>
      <c r="D28" s="121"/>
      <c r="E28" s="121"/>
      <c r="F28" s="121"/>
      <c r="G28" s="121"/>
      <c r="H28" s="121"/>
      <c r="I28" s="122"/>
    </row>
    <row r="29" spans="1:9" ht="15" thickBot="1" x14ac:dyDescent="0.35">
      <c r="A29" s="120"/>
      <c r="B29" s="123"/>
      <c r="C29" s="123"/>
      <c r="D29" s="123"/>
      <c r="E29" s="123"/>
      <c r="F29" s="123"/>
      <c r="G29" s="123"/>
      <c r="H29" s="123"/>
      <c r="I29" s="124"/>
    </row>
    <row r="30" spans="1:9" x14ac:dyDescent="0.3">
      <c r="A30" s="117"/>
      <c r="B30" s="114"/>
      <c r="C30" s="114"/>
      <c r="D30" s="114"/>
      <c r="E30" s="114"/>
      <c r="F30" s="114"/>
      <c r="G30" s="114"/>
      <c r="H30" s="114"/>
      <c r="I30" s="2"/>
    </row>
  </sheetData>
  <mergeCells count="8">
    <mergeCell ref="A1:I1"/>
    <mergeCell ref="A3:B3"/>
    <mergeCell ref="A5:C5"/>
    <mergeCell ref="A7:A8"/>
    <mergeCell ref="B7:C7"/>
    <mergeCell ref="D7:E7"/>
    <mergeCell ref="F7:G7"/>
    <mergeCell ref="H7:I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Sheet3!$B$8:$B$16</xm:f>
          </x14:formula1>
          <xm:sqref>I9:I29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N8"/>
  <sheetViews>
    <sheetView showGridLines="0" workbookViewId="0">
      <selection activeCell="D26" sqref="D26"/>
    </sheetView>
  </sheetViews>
  <sheetFormatPr defaultRowHeight="14.4" x14ac:dyDescent="0.3"/>
  <cols>
    <col min="1" max="2" width="30.6640625" customWidth="1"/>
    <col min="3" max="3" width="5.6640625" customWidth="1"/>
    <col min="4" max="9" width="30.6640625" customWidth="1"/>
  </cols>
  <sheetData>
    <row r="1" spans="1:14" ht="33.75" customHeight="1" x14ac:dyDescent="0.3">
      <c r="A1" s="147" t="s">
        <v>284</v>
      </c>
      <c r="B1" s="147"/>
      <c r="C1" s="147"/>
      <c r="D1" s="147"/>
      <c r="E1" s="147"/>
      <c r="F1" s="147"/>
      <c r="G1" s="147"/>
      <c r="H1" s="147"/>
      <c r="I1" s="147"/>
      <c r="J1" s="147"/>
      <c r="K1" s="96"/>
      <c r="L1" s="96"/>
      <c r="M1" s="96"/>
      <c r="N1" s="96"/>
    </row>
    <row r="3" spans="1:14" ht="30" customHeight="1" x14ac:dyDescent="0.3">
      <c r="A3" s="149" t="str">
        <f>'Unos podataka'!D3</f>
        <v>Pakoštane</v>
      </c>
      <c r="B3" s="66"/>
    </row>
    <row r="5" spans="1:14" x14ac:dyDescent="0.3">
      <c r="A5" s="148" t="s">
        <v>293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4" ht="15" thickBot="1" x14ac:dyDescent="0.35"/>
    <row r="7" spans="1:14" ht="67.5" customHeight="1" x14ac:dyDescent="0.3">
      <c r="A7" s="258" t="s">
        <v>294</v>
      </c>
      <c r="B7" s="259"/>
      <c r="D7" s="134" t="s">
        <v>295</v>
      </c>
      <c r="E7" s="134" t="s">
        <v>111</v>
      </c>
      <c r="F7" s="134" t="s">
        <v>113</v>
      </c>
      <c r="G7" s="236" t="s">
        <v>258</v>
      </c>
      <c r="H7" s="236"/>
      <c r="I7" s="236"/>
      <c r="J7" s="236"/>
    </row>
    <row r="8" spans="1:14" ht="15" thickBot="1" x14ac:dyDescent="0.35">
      <c r="A8" s="260" t="e">
        <f>F8/E8*100</f>
        <v>#DIV/0!</v>
      </c>
      <c r="B8" s="261"/>
      <c r="D8" s="101">
        <f>'Unos podataka'!D61</f>
        <v>0</v>
      </c>
      <c r="E8" s="100">
        <f>'Unos podataka'!D63</f>
        <v>0</v>
      </c>
      <c r="F8" s="100">
        <f>'Unos podataka'!D64</f>
        <v>0</v>
      </c>
      <c r="G8" s="262" t="str">
        <f>'Unos podataka'!E62</f>
        <v>-link</v>
      </c>
      <c r="H8" s="263"/>
      <c r="I8" s="263"/>
      <c r="J8" s="264"/>
    </row>
  </sheetData>
  <sheetProtection algorithmName="SHA-512" hashValue="VMkFDEGstJJxTcfdUhMH5KbFqTKtB7mYoBhM9bOkWElkolxPHMZIxABKh7OrB9FlqEYoD83Ae0F3lfRBUJ4wMw==" saltValue="yEIsfSNZv/xBL+faj2BD1A==" spinCount="100000" sheet="1" objects="1" scenarios="1"/>
  <mergeCells count="4">
    <mergeCell ref="A7:B7"/>
    <mergeCell ref="G7:J7"/>
    <mergeCell ref="A8:B8"/>
    <mergeCell ref="G8:J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N8"/>
  <sheetViews>
    <sheetView showGridLines="0" workbookViewId="0">
      <selection activeCell="A8" sqref="A8:B8"/>
    </sheetView>
  </sheetViews>
  <sheetFormatPr defaultRowHeight="14.4" x14ac:dyDescent="0.3"/>
  <cols>
    <col min="1" max="2" width="30.6640625" customWidth="1"/>
    <col min="3" max="3" width="5.6640625" customWidth="1"/>
    <col min="4" max="7" width="30.6640625" customWidth="1"/>
    <col min="8" max="8" width="30.6640625" style="2" customWidth="1"/>
    <col min="9" max="9" width="30.6640625" customWidth="1"/>
  </cols>
  <sheetData>
    <row r="1" spans="1:14" ht="33.75" customHeight="1" x14ac:dyDescent="0.3">
      <c r="A1" s="147" t="s">
        <v>284</v>
      </c>
      <c r="B1" s="147"/>
      <c r="C1" s="147"/>
      <c r="D1" s="147"/>
      <c r="E1" s="147"/>
      <c r="F1" s="147"/>
      <c r="G1" s="147"/>
      <c r="H1" s="68"/>
      <c r="I1" s="68"/>
      <c r="J1" s="96"/>
      <c r="K1" s="96"/>
      <c r="L1" s="96"/>
      <c r="M1" s="96"/>
      <c r="N1" s="96"/>
    </row>
    <row r="3" spans="1:14" ht="30" customHeight="1" x14ac:dyDescent="0.3">
      <c r="A3" s="149" t="str">
        <f>'Unos podataka'!D3</f>
        <v>Pakoštane</v>
      </c>
      <c r="B3" s="66"/>
    </row>
    <row r="5" spans="1:14" x14ac:dyDescent="0.3">
      <c r="A5" s="150" t="s">
        <v>296</v>
      </c>
      <c r="B5" s="150"/>
      <c r="C5" s="150"/>
      <c r="D5" s="150"/>
      <c r="E5" s="150"/>
      <c r="F5" s="150"/>
      <c r="G5" s="150"/>
    </row>
    <row r="6" spans="1:14" ht="15" thickBot="1" x14ac:dyDescent="0.35"/>
    <row r="7" spans="1:14" ht="81.75" customHeight="1" x14ac:dyDescent="0.3">
      <c r="A7" s="258" t="s">
        <v>297</v>
      </c>
      <c r="B7" s="259"/>
      <c r="D7" s="110" t="s">
        <v>298</v>
      </c>
      <c r="E7" s="110" t="s">
        <v>299</v>
      </c>
      <c r="F7" s="110" t="s">
        <v>300</v>
      </c>
      <c r="G7" s="110" t="s">
        <v>301</v>
      </c>
      <c r="H7" s="102"/>
    </row>
    <row r="8" spans="1:14" ht="15" thickBot="1" x14ac:dyDescent="0.35">
      <c r="A8" s="265">
        <f>D8/(E8+F8+G8)</f>
        <v>1.7972337608983431</v>
      </c>
      <c r="B8" s="266"/>
      <c r="D8" s="103">
        <f>'Unos podataka'!D10</f>
        <v>826812</v>
      </c>
      <c r="E8" s="99">
        <f>'Unos podataka'!D36</f>
        <v>460047</v>
      </c>
      <c r="F8" s="99">
        <f>'Unos podataka'!D37</f>
        <v>0</v>
      </c>
      <c r="G8" s="99">
        <f>'Unos podataka'!D38</f>
        <v>0</v>
      </c>
    </row>
  </sheetData>
  <sheetProtection algorithmName="SHA-512" hashValue="cqG4RUg+4o4V3xU3pkUT45Gwd16FbBWFlnwGcFCiXixUmW5cFSN3s7NHmblCJUKvQ2TDkltKhyLNpOPtR/AIXg==" saltValue="GglWRt55QYdiOuik2zsEmg==" spinCount="100000" sheet="1" objects="1" scenarios="1"/>
  <mergeCells count="2">
    <mergeCell ref="A7:B7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E21"/>
  <sheetViews>
    <sheetView workbookViewId="0">
      <selection activeCell="I29" sqref="I29"/>
    </sheetView>
  </sheetViews>
  <sheetFormatPr defaultRowHeight="14.4" x14ac:dyDescent="0.3"/>
  <cols>
    <col min="2" max="2" width="19.109375" customWidth="1"/>
    <col min="3" max="3" width="18" customWidth="1"/>
    <col min="4" max="4" width="19.6640625" customWidth="1"/>
  </cols>
  <sheetData>
    <row r="7" spans="2:5" ht="28.8" x14ac:dyDescent="0.3">
      <c r="B7" s="81" t="s">
        <v>75</v>
      </c>
      <c r="C7" s="11" t="s">
        <v>302</v>
      </c>
      <c r="D7" s="11" t="s">
        <v>303</v>
      </c>
      <c r="E7" s="11" t="s">
        <v>304</v>
      </c>
    </row>
    <row r="8" spans="2:5" x14ac:dyDescent="0.3">
      <c r="B8" s="51" t="s">
        <v>78</v>
      </c>
      <c r="C8" s="98" t="s">
        <v>120</v>
      </c>
      <c r="D8" s="3">
        <v>28</v>
      </c>
      <c r="E8" s="51" t="s">
        <v>305</v>
      </c>
    </row>
    <row r="9" spans="2:5" x14ac:dyDescent="0.3">
      <c r="B9" s="51" t="s">
        <v>80</v>
      </c>
      <c r="C9" s="98" t="s">
        <v>122</v>
      </c>
      <c r="D9" s="3">
        <v>29</v>
      </c>
      <c r="E9" s="51" t="s">
        <v>306</v>
      </c>
    </row>
    <row r="10" spans="2:5" x14ac:dyDescent="0.3">
      <c r="B10" s="51" t="s">
        <v>82</v>
      </c>
      <c r="C10" s="98" t="s">
        <v>124</v>
      </c>
      <c r="D10" s="3">
        <v>30</v>
      </c>
    </row>
    <row r="11" spans="2:5" x14ac:dyDescent="0.3">
      <c r="B11" s="51" t="s">
        <v>84</v>
      </c>
      <c r="C11" s="98" t="s">
        <v>126</v>
      </c>
      <c r="D11" s="3">
        <v>31</v>
      </c>
    </row>
    <row r="12" spans="2:5" x14ac:dyDescent="0.3">
      <c r="B12" s="51" t="s">
        <v>86</v>
      </c>
      <c r="C12" s="98" t="s">
        <v>128</v>
      </c>
    </row>
    <row r="13" spans="2:5" x14ac:dyDescent="0.3">
      <c r="B13" s="90" t="s">
        <v>88</v>
      </c>
      <c r="C13" s="98" t="s">
        <v>130</v>
      </c>
    </row>
    <row r="14" spans="2:5" x14ac:dyDescent="0.3">
      <c r="B14" s="51" t="s">
        <v>90</v>
      </c>
      <c r="C14" s="98" t="s">
        <v>132</v>
      </c>
    </row>
    <row r="15" spans="2:5" x14ac:dyDescent="0.3">
      <c r="B15" s="51" t="s">
        <v>92</v>
      </c>
      <c r="C15" s="98" t="s">
        <v>134</v>
      </c>
    </row>
    <row r="16" spans="2:5" x14ac:dyDescent="0.3">
      <c r="B16" s="51" t="s">
        <v>307</v>
      </c>
      <c r="C16" s="98" t="s">
        <v>136</v>
      </c>
    </row>
    <row r="17" spans="3:3" x14ac:dyDescent="0.3">
      <c r="C17" s="3" t="s">
        <v>138</v>
      </c>
    </row>
    <row r="18" spans="3:3" x14ac:dyDescent="0.3">
      <c r="C18" s="3" t="s">
        <v>140</v>
      </c>
    </row>
    <row r="19" spans="3:3" x14ac:dyDescent="0.3">
      <c r="C19" s="3" t="s">
        <v>142</v>
      </c>
    </row>
    <row r="20" spans="3:3" x14ac:dyDescent="0.3">
      <c r="C20" s="4"/>
    </row>
    <row r="21" spans="3:3" x14ac:dyDescent="0.3">
      <c r="C21" s="4"/>
    </row>
  </sheetData>
  <sheetProtection algorithmName="SHA-512" hashValue="9GNxlIxUizE5dxYfykFv94cp9GdKBchmdUjaQl2jXSJ56ctwJDg8L+xQ2T0NVIaGVBQSykXeY3+RW/HbbN11HA==" saltValue="md8Lgp4hats6UViFN00qj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42FB6D6D0A144AF3E30578DA7F70D" ma:contentTypeVersion="6" ma:contentTypeDescription="Create a new document." ma:contentTypeScope="" ma:versionID="fca52081419259a42fea88a1deb434ac">
  <xsd:schema xmlns:xsd="http://www.w3.org/2001/XMLSchema" xmlns:xs="http://www.w3.org/2001/XMLSchema" xmlns:p="http://schemas.microsoft.com/office/2006/metadata/properties" xmlns:ns2="c925874b-ecc9-4f82-8ba0-1d5c8eb43be0" xmlns:ns3="0aa066c4-1ab9-4f92-8a56-1cda2db8d538" targetNamespace="http://schemas.microsoft.com/office/2006/metadata/properties" ma:root="true" ma:fieldsID="4f7ae6c75bb581c6954197b3f19c7a8e" ns2:_="" ns3:_="">
    <xsd:import namespace="c925874b-ecc9-4f82-8ba0-1d5c8eb43be0"/>
    <xsd:import namespace="0aa066c4-1ab9-4f92-8a56-1cda2db8d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5874b-ecc9-4f82-8ba0-1d5c8eb43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066c4-1ab9-4f92-8a56-1cda2db8d5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6648C-E099-4510-B16E-E6F024B927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E2F581-FD80-4C5F-BC26-92211203A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5874b-ecc9-4f82-8ba0-1d5c8eb43be0"/>
    <ds:schemaRef ds:uri="0aa066c4-1ab9-4f92-8a56-1cda2db8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Upute </vt:lpstr>
      <vt:lpstr>Unos podataka</vt:lpstr>
      <vt:lpstr>Društveni aspekti održivosti</vt:lpstr>
      <vt:lpstr>Okolišni aspekti održivosti</vt:lpstr>
      <vt:lpstr>Ekonomski aspekti održivosti</vt:lpstr>
      <vt:lpstr>Upravljanje destinacijom </vt:lpstr>
      <vt:lpstr>Upravljanje destinacijom 1</vt:lpstr>
      <vt:lpstr>Prostorni aspekti održivosti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Nataša Moreti</cp:lastModifiedBy>
  <cp:revision/>
  <dcterms:created xsi:type="dcterms:W3CDTF">2024-09-23T07:23:26Z</dcterms:created>
  <dcterms:modified xsi:type="dcterms:W3CDTF">2025-12-01T14:15:05Z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0x0101000BC42FB6D6D0A144AF3E30578DA7F70D</vt:lpwstr>
  </property>
</Properties>
</file>